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f4650353fc263b/Documents/_Catalyst/R3 Strategies Consortium/Board Meetings and Minutes/08. December 18 2023 Board Meeting/"/>
    </mc:Choice>
  </mc:AlternateContent>
  <xr:revisionPtr revIDLastSave="859" documentId="8_{D496FFA2-00B5-4FF2-902F-19B5CB7143B0}" xr6:coauthVersionLast="47" xr6:coauthVersionMax="47" xr10:uidLastSave="{4916DAA4-8829-4AE0-BF6D-E8A03E779720}"/>
  <bookViews>
    <workbookView xWindow="-110" yWindow="-110" windowWidth="25820" windowHeight="15500" xr2:uid="{00000000-000D-0000-FFFF-FFFF00000000}"/>
  </bookViews>
  <sheets>
    <sheet name="R3 Cities" sheetId="7" r:id="rId1"/>
    <sheet name="RHNA Housing Needs" sheetId="8" r:id="rId2"/>
    <sheet name="ESRI_MAPINFO_SHEET" sheetId="3" state="veryHidden" r:id="rId3"/>
  </sheets>
  <externalReferences>
    <externalReference r:id="rId4"/>
    <externalReference r:id="rId5"/>
  </externalReferences>
  <definedNames>
    <definedName name="_xlnm._FilterDatabase" localSheetId="0" hidden="1">'R3 Cities'!$E$2:$E$98</definedName>
    <definedName name="annex171">[1]Annex171!$CJ$5:$CP$298</definedName>
    <definedName name="annex172">[1]Annex172!$CK$5:$CQ$286</definedName>
    <definedName name="annex173">[1]Annex173!$CD$5:$CJ$285</definedName>
    <definedName name="Annex174_adj">[1]Annex174adj!$CB$5:$CH$286</definedName>
    <definedName name="citysplits10">'[2]cert2010 cityest'!$A$248:$R$271</definedName>
    <definedName name="_xlnm.Extract" localSheetId="0">'R3 Cities'!#REF!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9" i="8" l="1"/>
  <c r="C329" i="8"/>
  <c r="B329" i="8"/>
  <c r="E328" i="8"/>
  <c r="E327" i="8"/>
  <c r="E326" i="8"/>
  <c r="E325" i="8"/>
  <c r="E324" i="8"/>
  <c r="P195" i="7"/>
  <c r="D319" i="8"/>
  <c r="C319" i="8"/>
  <c r="B319" i="8"/>
  <c r="E318" i="8"/>
  <c r="E317" i="8"/>
  <c r="E316" i="8"/>
  <c r="E315" i="8"/>
  <c r="E314" i="8"/>
  <c r="P190" i="7"/>
  <c r="D309" i="8"/>
  <c r="C309" i="8"/>
  <c r="B309" i="8"/>
  <c r="E308" i="8"/>
  <c r="E307" i="8"/>
  <c r="E306" i="8"/>
  <c r="E305" i="8"/>
  <c r="E304" i="8"/>
  <c r="P186" i="7"/>
  <c r="D299" i="8"/>
  <c r="C299" i="8"/>
  <c r="B299" i="8"/>
  <c r="E298" i="8"/>
  <c r="E297" i="8"/>
  <c r="E296" i="8"/>
  <c r="E295" i="8"/>
  <c r="E294" i="8"/>
  <c r="P181" i="7"/>
  <c r="D289" i="8"/>
  <c r="C289" i="8"/>
  <c r="B289" i="8"/>
  <c r="E288" i="8"/>
  <c r="E287" i="8"/>
  <c r="E286" i="8"/>
  <c r="E285" i="8"/>
  <c r="E284" i="8"/>
  <c r="P170" i="7"/>
  <c r="D279" i="8"/>
  <c r="C279" i="8"/>
  <c r="B279" i="8"/>
  <c r="E278" i="8"/>
  <c r="E277" i="8"/>
  <c r="E276" i="8"/>
  <c r="E275" i="8"/>
  <c r="E274" i="8"/>
  <c r="P162" i="7"/>
  <c r="D269" i="8"/>
  <c r="C269" i="8"/>
  <c r="B269" i="8"/>
  <c r="E268" i="8"/>
  <c r="E267" i="8"/>
  <c r="E266" i="8"/>
  <c r="E265" i="8"/>
  <c r="E264" i="8"/>
  <c r="P161" i="7"/>
  <c r="D259" i="8"/>
  <c r="C259" i="8"/>
  <c r="B259" i="8"/>
  <c r="E258" i="8"/>
  <c r="E257" i="8"/>
  <c r="E256" i="8"/>
  <c r="E255" i="8"/>
  <c r="E254" i="8"/>
  <c r="P133" i="7"/>
  <c r="D249" i="8"/>
  <c r="C249" i="8"/>
  <c r="B249" i="8"/>
  <c r="E248" i="8"/>
  <c r="E247" i="8"/>
  <c r="E246" i="8"/>
  <c r="E245" i="8"/>
  <c r="E244" i="8"/>
  <c r="P118" i="7"/>
  <c r="D239" i="8"/>
  <c r="C239" i="8"/>
  <c r="B239" i="8"/>
  <c r="E238" i="8"/>
  <c r="E237" i="8"/>
  <c r="E236" i="8"/>
  <c r="E235" i="8"/>
  <c r="E234" i="8"/>
  <c r="P19" i="7"/>
  <c r="D229" i="8"/>
  <c r="C229" i="8"/>
  <c r="B229" i="8"/>
  <c r="E228" i="8"/>
  <c r="E227" i="8"/>
  <c r="E226" i="8"/>
  <c r="E225" i="8"/>
  <c r="E224" i="8"/>
  <c r="P18" i="7"/>
  <c r="Q18" i="7" s="1"/>
  <c r="D219" i="8"/>
  <c r="C219" i="8"/>
  <c r="B219" i="8"/>
  <c r="E218" i="8"/>
  <c r="E217" i="8"/>
  <c r="E216" i="8"/>
  <c r="E215" i="8"/>
  <c r="E214" i="8"/>
  <c r="P17" i="7"/>
  <c r="Q17" i="7" s="1"/>
  <c r="D209" i="8"/>
  <c r="C209" i="8"/>
  <c r="B209" i="8"/>
  <c r="E208" i="8"/>
  <c r="E207" i="8"/>
  <c r="E206" i="8"/>
  <c r="E205" i="8"/>
  <c r="E204" i="8"/>
  <c r="P14" i="7"/>
  <c r="Q14" i="7" s="1"/>
  <c r="D199" i="8"/>
  <c r="C199" i="8"/>
  <c r="B199" i="8"/>
  <c r="E198" i="8"/>
  <c r="E197" i="8"/>
  <c r="E196" i="8"/>
  <c r="E195" i="8"/>
  <c r="E194" i="8"/>
  <c r="P12" i="7"/>
  <c r="Q12" i="7" s="1"/>
  <c r="D189" i="8"/>
  <c r="C189" i="8"/>
  <c r="B189" i="8"/>
  <c r="E188" i="8"/>
  <c r="E187" i="8"/>
  <c r="E186" i="8"/>
  <c r="E185" i="8"/>
  <c r="E184" i="8"/>
  <c r="P11" i="7"/>
  <c r="Q11" i="7" s="1"/>
  <c r="D179" i="8"/>
  <c r="C179" i="8"/>
  <c r="B179" i="8"/>
  <c r="E178" i="8"/>
  <c r="E177" i="8"/>
  <c r="E176" i="8"/>
  <c r="E175" i="8"/>
  <c r="E174" i="8"/>
  <c r="P10" i="7"/>
  <c r="Q10" i="7" s="1"/>
  <c r="D169" i="8"/>
  <c r="C169" i="8"/>
  <c r="B169" i="8"/>
  <c r="E168" i="8"/>
  <c r="E167" i="8"/>
  <c r="E166" i="8"/>
  <c r="E165" i="8"/>
  <c r="E164" i="8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9" i="7"/>
  <c r="Q120" i="7"/>
  <c r="Q121" i="7"/>
  <c r="Q122" i="7"/>
  <c r="Q123" i="7"/>
  <c r="Q124" i="7"/>
  <c r="Q125" i="7"/>
  <c r="Q126" i="7"/>
  <c r="Q128" i="7"/>
  <c r="Q129" i="7"/>
  <c r="Q130" i="7"/>
  <c r="Q131" i="7"/>
  <c r="Q132" i="7"/>
  <c r="Q135" i="7"/>
  <c r="Q136" i="7"/>
  <c r="Q137" i="7"/>
  <c r="Q138" i="7"/>
  <c r="Q139" i="7"/>
  <c r="Q140" i="7"/>
  <c r="Q141" i="7"/>
  <c r="Q142" i="7"/>
  <c r="Q143" i="7"/>
  <c r="Q19" i="7"/>
  <c r="Q145" i="7"/>
  <c r="Q146" i="7"/>
  <c r="Q147" i="7"/>
  <c r="Q148" i="7"/>
  <c r="Q118" i="7"/>
  <c r="Q150" i="7"/>
  <c r="Q133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0" i="7"/>
  <c r="P9" i="7"/>
  <c r="Q9" i="7" s="1"/>
  <c r="D159" i="8"/>
  <c r="C159" i="8"/>
  <c r="B159" i="8"/>
  <c r="E158" i="8"/>
  <c r="E157" i="8"/>
  <c r="E156" i="8"/>
  <c r="E155" i="8"/>
  <c r="E154" i="8"/>
  <c r="P8" i="7"/>
  <c r="Q8" i="7" s="1"/>
  <c r="D149" i="8"/>
  <c r="C149" i="8"/>
  <c r="B149" i="8"/>
  <c r="E148" i="8"/>
  <c r="E147" i="8"/>
  <c r="E146" i="8"/>
  <c r="E145" i="8"/>
  <c r="E144" i="8"/>
  <c r="P7" i="7"/>
  <c r="Q7" i="7" s="1"/>
  <c r="D139" i="8"/>
  <c r="C139" i="8"/>
  <c r="B139" i="8"/>
  <c r="E138" i="8"/>
  <c r="E137" i="8"/>
  <c r="E136" i="8"/>
  <c r="E135" i="8"/>
  <c r="E134" i="8"/>
  <c r="P134" i="7"/>
  <c r="Q134" i="7" s="1"/>
  <c r="D129" i="8"/>
  <c r="C129" i="8"/>
  <c r="B129" i="8"/>
  <c r="E128" i="8"/>
  <c r="E127" i="8"/>
  <c r="E126" i="8"/>
  <c r="E125" i="8"/>
  <c r="E124" i="8"/>
  <c r="P16" i="7"/>
  <c r="Q16" i="7" s="1"/>
  <c r="D119" i="8"/>
  <c r="C119" i="8"/>
  <c r="B119" i="8"/>
  <c r="E118" i="8"/>
  <c r="E117" i="8"/>
  <c r="E116" i="8"/>
  <c r="E115" i="8"/>
  <c r="E114" i="8"/>
  <c r="P15" i="7"/>
  <c r="Q15" i="7" s="1"/>
  <c r="D109" i="8"/>
  <c r="C109" i="8"/>
  <c r="B109" i="8"/>
  <c r="E108" i="8"/>
  <c r="E107" i="8"/>
  <c r="E106" i="8"/>
  <c r="E105" i="8"/>
  <c r="E104" i="8"/>
  <c r="P127" i="7"/>
  <c r="Q127" i="7" s="1"/>
  <c r="D99" i="8"/>
  <c r="C99" i="8"/>
  <c r="B99" i="8"/>
  <c r="E98" i="8"/>
  <c r="E97" i="8"/>
  <c r="E96" i="8"/>
  <c r="E95" i="8"/>
  <c r="E94" i="8"/>
  <c r="P151" i="7"/>
  <c r="Q151" i="7" s="1"/>
  <c r="D89" i="8"/>
  <c r="C89" i="8"/>
  <c r="B89" i="8"/>
  <c r="E88" i="8"/>
  <c r="E87" i="8"/>
  <c r="E86" i="8"/>
  <c r="E85" i="8"/>
  <c r="E84" i="8"/>
  <c r="F9" i="8"/>
  <c r="P149" i="7"/>
  <c r="Q149" i="7" s="1"/>
  <c r="F79" i="8"/>
  <c r="P6" i="7"/>
  <c r="Q6" i="7" s="1"/>
  <c r="D79" i="8"/>
  <c r="C79" i="8"/>
  <c r="B79" i="8"/>
  <c r="E78" i="8"/>
  <c r="E77" i="8"/>
  <c r="E76" i="8"/>
  <c r="E75" i="8"/>
  <c r="E74" i="8"/>
  <c r="E10" i="8"/>
  <c r="D10" i="8"/>
  <c r="C10" i="8"/>
  <c r="B10" i="8"/>
  <c r="F8" i="8"/>
  <c r="F7" i="8"/>
  <c r="F6" i="8"/>
  <c r="F5" i="8"/>
  <c r="F4" i="8"/>
  <c r="C70" i="8"/>
  <c r="D70" i="8"/>
  <c r="E70" i="8"/>
  <c r="B70" i="8"/>
  <c r="F69" i="8"/>
  <c r="F68" i="8"/>
  <c r="F67" i="8"/>
  <c r="F66" i="8"/>
  <c r="F65" i="8"/>
  <c r="F64" i="8"/>
  <c r="D69" i="8"/>
  <c r="C69" i="8"/>
  <c r="B69" i="8"/>
  <c r="E68" i="8"/>
  <c r="E67" i="8"/>
  <c r="E66" i="8"/>
  <c r="E65" i="8"/>
  <c r="E64" i="8"/>
  <c r="P5" i="7"/>
  <c r="Q5" i="7" s="1"/>
  <c r="F59" i="8"/>
  <c r="F58" i="8"/>
  <c r="F57" i="8"/>
  <c r="F56" i="8"/>
  <c r="F55" i="8"/>
  <c r="F54" i="8"/>
  <c r="C60" i="8"/>
  <c r="D60" i="8"/>
  <c r="E60" i="8"/>
  <c r="B60" i="8"/>
  <c r="D59" i="8"/>
  <c r="C59" i="8"/>
  <c r="B59" i="8"/>
  <c r="E58" i="8"/>
  <c r="E57" i="8"/>
  <c r="E56" i="8"/>
  <c r="E55" i="8"/>
  <c r="E54" i="8"/>
  <c r="P4" i="7"/>
  <c r="Q4" i="7" s="1"/>
  <c r="D49" i="8"/>
  <c r="C49" i="8"/>
  <c r="B49" i="8"/>
  <c r="E48" i="8"/>
  <c r="E47" i="8"/>
  <c r="E46" i="8"/>
  <c r="E45" i="8"/>
  <c r="E44" i="8"/>
  <c r="E329" i="8" l="1"/>
  <c r="F328" i="8" s="1"/>
  <c r="D330" i="8"/>
  <c r="F324" i="8"/>
  <c r="B330" i="8"/>
  <c r="E319" i="8"/>
  <c r="F314" i="8" s="1"/>
  <c r="C320" i="8"/>
  <c r="E309" i="8"/>
  <c r="E299" i="8"/>
  <c r="F295" i="8" s="1"/>
  <c r="E289" i="8"/>
  <c r="F286" i="8" s="1"/>
  <c r="E279" i="8"/>
  <c r="F275" i="8" s="1"/>
  <c r="E269" i="8"/>
  <c r="E259" i="8"/>
  <c r="E249" i="8"/>
  <c r="D250" i="8" s="1"/>
  <c r="E239" i="8"/>
  <c r="F235" i="8" s="1"/>
  <c r="F238" i="8"/>
  <c r="B240" i="8"/>
  <c r="E229" i="8"/>
  <c r="F226" i="8" s="1"/>
  <c r="E219" i="8"/>
  <c r="C220" i="8" s="1"/>
  <c r="E209" i="8"/>
  <c r="B210" i="8" s="1"/>
  <c r="E199" i="8"/>
  <c r="F196" i="8" s="1"/>
  <c r="E189" i="8"/>
  <c r="E179" i="8"/>
  <c r="F175" i="8" s="1"/>
  <c r="D180" i="8"/>
  <c r="F174" i="8"/>
  <c r="B180" i="8"/>
  <c r="E169" i="8"/>
  <c r="E159" i="8"/>
  <c r="F155" i="8" s="1"/>
  <c r="E149" i="8"/>
  <c r="F145" i="8" s="1"/>
  <c r="E139" i="8"/>
  <c r="F136" i="8" s="1"/>
  <c r="E129" i="8"/>
  <c r="F125" i="8" s="1"/>
  <c r="E119" i="8"/>
  <c r="F118" i="8" s="1"/>
  <c r="E109" i="8"/>
  <c r="E99" i="8"/>
  <c r="E89" i="8"/>
  <c r="F85" i="8" s="1"/>
  <c r="E79" i="8"/>
  <c r="B80" i="8" s="1"/>
  <c r="E69" i="8"/>
  <c r="E59" i="8"/>
  <c r="E49" i="8"/>
  <c r="B50" i="8" s="1"/>
  <c r="F325" i="8" l="1"/>
  <c r="F326" i="8"/>
  <c r="F329" i="8" s="1"/>
  <c r="F327" i="8"/>
  <c r="C330" i="8"/>
  <c r="E330" i="8" s="1"/>
  <c r="D320" i="8"/>
  <c r="F318" i="8"/>
  <c r="B320" i="8"/>
  <c r="E320" i="8" s="1"/>
  <c r="F316" i="8"/>
  <c r="F315" i="8"/>
  <c r="F317" i="8"/>
  <c r="D310" i="8"/>
  <c r="C310" i="8"/>
  <c r="B310" i="8"/>
  <c r="F305" i="8"/>
  <c r="F308" i="8"/>
  <c r="F306" i="8"/>
  <c r="F307" i="8"/>
  <c r="F304" i="8"/>
  <c r="F298" i="8"/>
  <c r="F294" i="8"/>
  <c r="F296" i="8"/>
  <c r="C300" i="8"/>
  <c r="F297" i="8"/>
  <c r="D300" i="8"/>
  <c r="B300" i="8"/>
  <c r="D290" i="8"/>
  <c r="C290" i="8"/>
  <c r="B290" i="8"/>
  <c r="F285" i="8"/>
  <c r="F288" i="8"/>
  <c r="F287" i="8"/>
  <c r="F284" i="8"/>
  <c r="C280" i="8"/>
  <c r="F276" i="8"/>
  <c r="D280" i="8"/>
  <c r="B280" i="8"/>
  <c r="F278" i="8"/>
  <c r="F277" i="8"/>
  <c r="F274" i="8"/>
  <c r="D270" i="8"/>
  <c r="C270" i="8"/>
  <c r="B270" i="8"/>
  <c r="F265" i="8"/>
  <c r="F267" i="8"/>
  <c r="F266" i="8"/>
  <c r="F268" i="8"/>
  <c r="F264" i="8"/>
  <c r="C260" i="8"/>
  <c r="B260" i="8"/>
  <c r="D260" i="8"/>
  <c r="F258" i="8"/>
  <c r="F257" i="8"/>
  <c r="F256" i="8"/>
  <c r="F255" i="8"/>
  <c r="F254" i="8"/>
  <c r="F246" i="8"/>
  <c r="C250" i="8"/>
  <c r="B250" i="8"/>
  <c r="F248" i="8"/>
  <c r="F245" i="8"/>
  <c r="F247" i="8"/>
  <c r="F244" i="8"/>
  <c r="C240" i="8"/>
  <c r="F237" i="8"/>
  <c r="F236" i="8"/>
  <c r="F234" i="8"/>
  <c r="D240" i="8"/>
  <c r="E240" i="8" s="1"/>
  <c r="C230" i="8"/>
  <c r="B230" i="8"/>
  <c r="F227" i="8"/>
  <c r="F228" i="8"/>
  <c r="D230" i="8"/>
  <c r="F225" i="8"/>
  <c r="F224" i="8"/>
  <c r="D220" i="8"/>
  <c r="F216" i="8"/>
  <c r="F215" i="8"/>
  <c r="B220" i="8"/>
  <c r="F218" i="8"/>
  <c r="F217" i="8"/>
  <c r="F214" i="8"/>
  <c r="F207" i="8"/>
  <c r="D210" i="8"/>
  <c r="C210" i="8"/>
  <c r="F205" i="8"/>
  <c r="F208" i="8"/>
  <c r="F206" i="8"/>
  <c r="F204" i="8"/>
  <c r="C200" i="8"/>
  <c r="D200" i="8"/>
  <c r="F195" i="8"/>
  <c r="F194" i="8"/>
  <c r="B200" i="8"/>
  <c r="F198" i="8"/>
  <c r="F197" i="8"/>
  <c r="F188" i="8"/>
  <c r="F185" i="8"/>
  <c r="D190" i="8"/>
  <c r="C190" i="8"/>
  <c r="F187" i="8"/>
  <c r="B190" i="8"/>
  <c r="F186" i="8"/>
  <c r="F184" i="8"/>
  <c r="F178" i="8"/>
  <c r="F176" i="8"/>
  <c r="F177" i="8"/>
  <c r="C180" i="8"/>
  <c r="E180" i="8" s="1"/>
  <c r="C170" i="8"/>
  <c r="B170" i="8"/>
  <c r="F166" i="8"/>
  <c r="F165" i="8"/>
  <c r="D170" i="8"/>
  <c r="F168" i="8"/>
  <c r="F167" i="8"/>
  <c r="F164" i="8"/>
  <c r="C160" i="8"/>
  <c r="B160" i="8"/>
  <c r="F154" i="8"/>
  <c r="F156" i="8"/>
  <c r="F158" i="8"/>
  <c r="F157" i="8"/>
  <c r="D160" i="8"/>
  <c r="E160" i="8" s="1"/>
  <c r="B150" i="8"/>
  <c r="F147" i="8"/>
  <c r="F146" i="8"/>
  <c r="C150" i="8"/>
  <c r="F148" i="8"/>
  <c r="F144" i="8"/>
  <c r="D150" i="8"/>
  <c r="F137" i="8"/>
  <c r="F138" i="8"/>
  <c r="F134" i="8"/>
  <c r="D140" i="8"/>
  <c r="C140" i="8"/>
  <c r="B140" i="8"/>
  <c r="F135" i="8"/>
  <c r="D130" i="8"/>
  <c r="C130" i="8"/>
  <c r="B130" i="8"/>
  <c r="F128" i="8"/>
  <c r="F127" i="8"/>
  <c r="F126" i="8"/>
  <c r="F124" i="8"/>
  <c r="D120" i="8"/>
  <c r="C120" i="8"/>
  <c r="B120" i="8"/>
  <c r="F117" i="8"/>
  <c r="F115" i="8"/>
  <c r="F116" i="8"/>
  <c r="F114" i="8"/>
  <c r="D110" i="8"/>
  <c r="C110" i="8"/>
  <c r="B110" i="8"/>
  <c r="F105" i="8"/>
  <c r="F107" i="8"/>
  <c r="F106" i="8"/>
  <c r="F104" i="8"/>
  <c r="F108" i="8"/>
  <c r="D100" i="8"/>
  <c r="C100" i="8"/>
  <c r="F96" i="8"/>
  <c r="F98" i="8"/>
  <c r="F95" i="8"/>
  <c r="B100" i="8"/>
  <c r="F97" i="8"/>
  <c r="F94" i="8"/>
  <c r="D90" i="8"/>
  <c r="C90" i="8"/>
  <c r="B90" i="8"/>
  <c r="F86" i="8"/>
  <c r="F88" i="8"/>
  <c r="F84" i="8"/>
  <c r="F87" i="8"/>
  <c r="C80" i="8"/>
  <c r="D80" i="8"/>
  <c r="F75" i="8"/>
  <c r="F78" i="8"/>
  <c r="F77" i="8"/>
  <c r="F76" i="8"/>
  <c r="F74" i="8"/>
  <c r="F48" i="8"/>
  <c r="C50" i="8"/>
  <c r="D50" i="8"/>
  <c r="F49" i="8"/>
  <c r="E50" i="8"/>
  <c r="F47" i="8"/>
  <c r="F46" i="8"/>
  <c r="F45" i="8"/>
  <c r="F44" i="8"/>
  <c r="F319" i="8" l="1"/>
  <c r="F309" i="8"/>
  <c r="E310" i="8"/>
  <c r="E300" i="8"/>
  <c r="F299" i="8"/>
  <c r="E290" i="8"/>
  <c r="F289" i="8"/>
  <c r="E280" i="8"/>
  <c r="F279" i="8"/>
  <c r="F269" i="8"/>
  <c r="E270" i="8"/>
  <c r="F259" i="8"/>
  <c r="E260" i="8"/>
  <c r="F249" i="8"/>
  <c r="E250" i="8"/>
  <c r="F239" i="8"/>
  <c r="E230" i="8"/>
  <c r="F229" i="8"/>
  <c r="E220" i="8"/>
  <c r="F219" i="8"/>
  <c r="E210" i="8"/>
  <c r="F209" i="8"/>
  <c r="F199" i="8"/>
  <c r="E200" i="8"/>
  <c r="E190" i="8"/>
  <c r="F189" i="8"/>
  <c r="F179" i="8"/>
  <c r="F169" i="8"/>
  <c r="E170" i="8"/>
  <c r="F159" i="8"/>
  <c r="E150" i="8"/>
  <c r="F149" i="8"/>
  <c r="F139" i="8"/>
  <c r="E140" i="8"/>
  <c r="F129" i="8"/>
  <c r="E130" i="8"/>
  <c r="F119" i="8"/>
  <c r="E120" i="8"/>
  <c r="E110" i="8"/>
  <c r="F109" i="8"/>
  <c r="F99" i="8"/>
  <c r="E100" i="8"/>
  <c r="F89" i="8"/>
  <c r="E90" i="8"/>
  <c r="E80" i="8"/>
  <c r="P3" i="7" l="1"/>
  <c r="B40" i="8"/>
  <c r="C40" i="8"/>
  <c r="D40" i="8"/>
  <c r="E40" i="8"/>
  <c r="F39" i="8"/>
  <c r="F38" i="8"/>
  <c r="F37" i="8"/>
  <c r="F36" i="8"/>
  <c r="F35" i="8"/>
  <c r="F34" i="8"/>
  <c r="D39" i="8"/>
  <c r="C39" i="8"/>
  <c r="B39" i="8"/>
  <c r="E38" i="8"/>
  <c r="E37" i="8"/>
  <c r="E36" i="8"/>
  <c r="E35" i="8"/>
  <c r="E34" i="8"/>
  <c r="P13" i="7"/>
  <c r="Q13" i="7" s="1"/>
  <c r="P144" i="7"/>
  <c r="Q144" i="7" s="1"/>
  <c r="D29" i="8"/>
  <c r="C29" i="8"/>
  <c r="B29" i="8"/>
  <c r="E28" i="8"/>
  <c r="E27" i="8"/>
  <c r="E26" i="8"/>
  <c r="E25" i="8"/>
  <c r="E24" i="8"/>
  <c r="D9" i="8"/>
  <c r="C9" i="8"/>
  <c r="B9" i="8"/>
  <c r="E8" i="8"/>
  <c r="E7" i="8"/>
  <c r="E6" i="8"/>
  <c r="E5" i="8"/>
  <c r="E4" i="8"/>
  <c r="E18" i="8"/>
  <c r="E17" i="8"/>
  <c r="E16" i="8"/>
  <c r="E15" i="8"/>
  <c r="E14" i="8"/>
  <c r="D19" i="8"/>
  <c r="C19" i="8"/>
  <c r="B19" i="8"/>
  <c r="M232" i="7"/>
  <c r="K215" i="7"/>
  <c r="K201" i="7"/>
  <c r="K192" i="7"/>
  <c r="K197" i="7"/>
  <c r="K173" i="7"/>
  <c r="K172" i="7"/>
  <c r="K205" i="7"/>
  <c r="K127" i="7"/>
  <c r="K114" i="7"/>
  <c r="K220" i="7"/>
  <c r="K91" i="7"/>
  <c r="K223" i="7"/>
  <c r="K224" i="7"/>
  <c r="K28" i="7"/>
  <c r="K225" i="7"/>
  <c r="K57" i="7"/>
  <c r="K211" i="7"/>
  <c r="K73" i="7"/>
  <c r="K70" i="7"/>
  <c r="K210" i="7"/>
  <c r="K24" i="7"/>
  <c r="K41" i="7"/>
  <c r="K25" i="7"/>
  <c r="K49" i="7"/>
  <c r="K44" i="7"/>
  <c r="K119" i="7"/>
  <c r="K112" i="7"/>
  <c r="K118" i="7"/>
  <c r="K100" i="7"/>
  <c r="K17" i="7"/>
  <c r="K161" i="7"/>
  <c r="K110" i="7"/>
  <c r="K101" i="7"/>
  <c r="K152" i="7"/>
  <c r="K157" i="7"/>
  <c r="K107" i="7"/>
  <c r="K109" i="7"/>
  <c r="K117" i="7"/>
  <c r="K128" i="7"/>
  <c r="K106" i="7"/>
  <c r="K121" i="7"/>
  <c r="K102" i="7"/>
  <c r="K115" i="7"/>
  <c r="K120" i="7"/>
  <c r="K126" i="7"/>
  <c r="K123" i="7"/>
  <c r="K213" i="7"/>
  <c r="K160" i="7"/>
  <c r="K165" i="7"/>
  <c r="K214" i="7"/>
  <c r="K187" i="7"/>
  <c r="K167" i="7"/>
  <c r="K193" i="7"/>
  <c r="K184" i="7"/>
  <c r="K188" i="7"/>
  <c r="K164" i="7"/>
  <c r="K191" i="7"/>
  <c r="K16" i="7"/>
  <c r="K151" i="7"/>
  <c r="K149" i="7"/>
  <c r="K23" i="7"/>
  <c r="K33" i="7"/>
  <c r="K131" i="7"/>
  <c r="K181" i="7"/>
  <c r="K138" i="7"/>
  <c r="K139" i="7"/>
  <c r="K136" i="7"/>
  <c r="K137" i="7"/>
  <c r="K140" i="7"/>
  <c r="K170" i="7"/>
  <c r="K231" i="7"/>
  <c r="K150" i="7"/>
  <c r="K153" i="7"/>
  <c r="K132" i="7"/>
  <c r="K142" i="7"/>
  <c r="K145" i="7"/>
  <c r="K143" i="7"/>
  <c r="K146" i="7"/>
  <c r="K147" i="7"/>
  <c r="K144" i="7"/>
  <c r="K125" i="7"/>
  <c r="K113" i="7"/>
  <c r="K221" i="7"/>
  <c r="K18" i="7"/>
  <c r="K133" i="7"/>
  <c r="K124" i="7"/>
  <c r="K105" i="7"/>
  <c r="K111" i="7"/>
  <c r="K108" i="7"/>
  <c r="K162" i="7"/>
  <c r="K10" i="7"/>
  <c r="K7" i="7"/>
  <c r="K14" i="7"/>
  <c r="K12" i="7"/>
  <c r="K217" i="7"/>
  <c r="K218" i="7"/>
  <c r="K219" i="7"/>
  <c r="K92" i="7"/>
  <c r="K8" i="7"/>
  <c r="K97" i="7"/>
  <c r="K6" i="7"/>
  <c r="K222" i="7"/>
  <c r="K19" i="7"/>
  <c r="K11" i="7"/>
  <c r="K81" i="7"/>
  <c r="K86" i="7"/>
  <c r="K206" i="7"/>
  <c r="K204" i="7"/>
  <c r="K134" i="7"/>
  <c r="K207" i="7"/>
  <c r="K79" i="7"/>
  <c r="K230" i="7"/>
  <c r="K93" i="7"/>
  <c r="K26" i="7"/>
  <c r="K21" i="7"/>
  <c r="K30" i="7"/>
  <c r="K98" i="7"/>
  <c r="K96" i="7"/>
  <c r="K84" i="7"/>
  <c r="K34" i="7"/>
  <c r="K88" i="7"/>
  <c r="K5" i="7"/>
  <c r="K95" i="7"/>
  <c r="K82" i="7"/>
  <c r="K177" i="7"/>
  <c r="K179" i="7"/>
  <c r="K175" i="7"/>
  <c r="K180" i="7"/>
  <c r="K163" i="7"/>
  <c r="K226" i="7"/>
  <c r="K228" i="7"/>
  <c r="K80" i="7"/>
  <c r="K99" i="7"/>
  <c r="K32" i="7"/>
  <c r="K42" i="7"/>
  <c r="K38" i="7"/>
  <c r="K50" i="7"/>
  <c r="K66" i="7"/>
  <c r="K74" i="7"/>
  <c r="K13" i="7"/>
  <c r="K62" i="7"/>
  <c r="K69" i="7"/>
  <c r="K56" i="7"/>
  <c r="K72" i="7"/>
  <c r="K174" i="7"/>
  <c r="K198" i="7"/>
  <c r="K159" i="7"/>
  <c r="K168" i="7"/>
  <c r="K203" i="7"/>
  <c r="K186" i="7"/>
  <c r="K195" i="7"/>
  <c r="K209" i="7"/>
  <c r="K190" i="7"/>
  <c r="K199" i="7"/>
  <c r="K196" i="7"/>
  <c r="K178" i="7"/>
  <c r="K189" i="7"/>
  <c r="K166" i="7"/>
  <c r="K216" i="7"/>
  <c r="K169" i="7"/>
  <c r="K200" i="7"/>
  <c r="K185" i="7"/>
  <c r="K202" i="7"/>
  <c r="K182" i="7"/>
  <c r="K15" i="7"/>
  <c r="K45" i="7"/>
  <c r="K20" i="7"/>
  <c r="K36" i="7"/>
  <c r="K39" i="7"/>
  <c r="K27" i="7"/>
  <c r="K63" i="7"/>
  <c r="K55" i="7"/>
  <c r="K227" i="7"/>
  <c r="K68" i="7"/>
  <c r="K229" i="7"/>
  <c r="K154" i="7"/>
  <c r="K194" i="7"/>
  <c r="K171" i="7"/>
  <c r="K75" i="7"/>
  <c r="K3" i="7"/>
  <c r="K58" i="7"/>
  <c r="K4" i="7"/>
  <c r="K60" i="7"/>
  <c r="K64" i="7"/>
  <c r="K9" i="7"/>
  <c r="K148" i="7"/>
  <c r="K37" i="7"/>
  <c r="K83" i="7"/>
  <c r="K90" i="7"/>
  <c r="K116" i="7"/>
  <c r="K94" i="7"/>
  <c r="K29" i="7"/>
  <c r="K89" i="7"/>
  <c r="K104" i="7"/>
  <c r="K87" i="7"/>
  <c r="K155" i="7"/>
  <c r="K208" i="7"/>
  <c r="K31" i="7"/>
  <c r="K183" i="7"/>
  <c r="K43" i="7"/>
  <c r="K59" i="7"/>
  <c r="K212" i="7"/>
  <c r="K103" i="7"/>
  <c r="K46" i="7"/>
  <c r="K158" i="7"/>
  <c r="K47" i="7"/>
  <c r="K78" i="7"/>
  <c r="K22" i="7"/>
  <c r="K129" i="7"/>
  <c r="K176" i="7"/>
  <c r="K85" i="7"/>
  <c r="K71" i="7"/>
  <c r="K76" i="7"/>
  <c r="K130" i="7"/>
  <c r="K141" i="7"/>
  <c r="K122" i="7"/>
  <c r="K52" i="7"/>
  <c r="K54" i="7"/>
  <c r="K67" i="7"/>
  <c r="K53" i="7"/>
  <c r="K51" i="7"/>
  <c r="K61" i="7"/>
  <c r="K48" i="7"/>
  <c r="K65" i="7"/>
  <c r="K40" i="7"/>
  <c r="K156" i="7"/>
  <c r="K77" i="7"/>
  <c r="K135" i="7"/>
  <c r="K35" i="7"/>
  <c r="C232" i="7"/>
  <c r="J232" i="7"/>
  <c r="I232" i="7"/>
  <c r="L213" i="7"/>
  <c r="L79" i="7"/>
  <c r="L45" i="7"/>
  <c r="L214" i="7"/>
  <c r="L20" i="7"/>
  <c r="L201" i="7"/>
  <c r="L210" i="7"/>
  <c r="L196" i="7"/>
  <c r="L187" i="7"/>
  <c r="L206" i="7"/>
  <c r="L223" i="7"/>
  <c r="L154" i="7"/>
  <c r="L167" i="7"/>
  <c r="L204" i="7"/>
  <c r="L82" i="7"/>
  <c r="L32" i="7"/>
  <c r="L192" i="7"/>
  <c r="L193" i="7"/>
  <c r="L194" i="7"/>
  <c r="L184" i="7"/>
  <c r="L174" i="7"/>
  <c r="L107" i="7"/>
  <c r="L197" i="7"/>
  <c r="L217" i="7"/>
  <c r="L198" i="7"/>
  <c r="L185" i="7"/>
  <c r="L177" i="7"/>
  <c r="L178" i="7"/>
  <c r="L147" i="7"/>
  <c r="L125" i="7"/>
  <c r="L42" i="7"/>
  <c r="L66" i="7"/>
  <c r="L179" i="7"/>
  <c r="L218" i="7"/>
  <c r="L173" i="7"/>
  <c r="L38" i="7"/>
  <c r="L172" i="7"/>
  <c r="L74" i="7"/>
  <c r="L142" i="7"/>
  <c r="L159" i="7"/>
  <c r="L50" i="7"/>
  <c r="L131" i="7"/>
  <c r="L230" i="7"/>
  <c r="L36" i="7"/>
  <c r="L93" i="7"/>
  <c r="L171" i="7"/>
  <c r="L39" i="7"/>
  <c r="L189" i="7"/>
  <c r="L205" i="7"/>
  <c r="L224" i="7"/>
  <c r="L225" i="7"/>
  <c r="L81" i="7"/>
  <c r="L188" i="7"/>
  <c r="L168" i="7"/>
  <c r="L27" i="7"/>
  <c r="L13" i="7"/>
  <c r="L160" i="7"/>
  <c r="L166" i="7"/>
  <c r="L164" i="7"/>
  <c r="L63" i="7"/>
  <c r="L203" i="7"/>
  <c r="L165" i="7"/>
  <c r="L145" i="7"/>
  <c r="L114" i="7"/>
  <c r="L119" i="7"/>
  <c r="L143" i="7"/>
  <c r="L202" i="7"/>
  <c r="L226" i="7"/>
  <c r="L191" i="7"/>
  <c r="L62" i="7"/>
  <c r="L146" i="7"/>
  <c r="L109" i="7"/>
  <c r="L219" i="7"/>
  <c r="L92" i="7"/>
  <c r="L117" i="7"/>
  <c r="L162" i="7"/>
  <c r="L26" i="7"/>
  <c r="L231" i="7"/>
  <c r="L128" i="7"/>
  <c r="L80" i="7"/>
  <c r="L21" i="7"/>
  <c r="L182" i="7"/>
  <c r="L75" i="7"/>
  <c r="L216" i="7"/>
  <c r="L161" i="7"/>
  <c r="L186" i="7"/>
  <c r="L8" i="7"/>
  <c r="L106" i="7"/>
  <c r="L97" i="7"/>
  <c r="L175" i="7"/>
  <c r="L10" i="7"/>
  <c r="L121" i="7"/>
  <c r="L113" i="7"/>
  <c r="L195" i="7"/>
  <c r="L181" i="7"/>
  <c r="L23" i="7"/>
  <c r="L220" i="7"/>
  <c r="L221" i="7"/>
  <c r="L18" i="7"/>
  <c r="L69" i="7"/>
  <c r="L7" i="7"/>
  <c r="L57" i="7"/>
  <c r="L16" i="7"/>
  <c r="L56" i="7"/>
  <c r="L150" i="7"/>
  <c r="L151" i="7"/>
  <c r="L102" i="7"/>
  <c r="L24" i="7"/>
  <c r="L3" i="7"/>
  <c r="L6" i="7"/>
  <c r="L41" i="7"/>
  <c r="L112" i="7"/>
  <c r="L55" i="7"/>
  <c r="L169" i="7"/>
  <c r="L134" i="7"/>
  <c r="L25" i="7"/>
  <c r="L211" i="7"/>
  <c r="L227" i="7"/>
  <c r="L86" i="7"/>
  <c r="L15" i="7"/>
  <c r="L180" i="7"/>
  <c r="L200" i="7"/>
  <c r="L132" i="7"/>
  <c r="L209" i="7"/>
  <c r="L99" i="7"/>
  <c r="L14" i="7"/>
  <c r="L110" i="7"/>
  <c r="L49" i="7"/>
  <c r="L58" i="7"/>
  <c r="L138" i="7"/>
  <c r="L144" i="7"/>
  <c r="L118" i="7"/>
  <c r="L152" i="7"/>
  <c r="L4" i="7"/>
  <c r="L149" i="7"/>
  <c r="L30" i="7"/>
  <c r="L98" i="7"/>
  <c r="L139" i="7"/>
  <c r="L136" i="7"/>
  <c r="L222" i="7"/>
  <c r="L133" i="7"/>
  <c r="L60" i="7"/>
  <c r="L96" i="7"/>
  <c r="L207" i="7"/>
  <c r="L84" i="7"/>
  <c r="L137" i="7"/>
  <c r="L34" i="7"/>
  <c r="L88" i="7"/>
  <c r="L12" i="7"/>
  <c r="L115" i="7"/>
  <c r="L19" i="7"/>
  <c r="L68" i="7"/>
  <c r="L157" i="7"/>
  <c r="L100" i="7"/>
  <c r="L17" i="7"/>
  <c r="L5" i="7"/>
  <c r="L120" i="7"/>
  <c r="L163" i="7"/>
  <c r="L64" i="7"/>
  <c r="L228" i="7"/>
  <c r="L140" i="7"/>
  <c r="L229" i="7"/>
  <c r="L124" i="7"/>
  <c r="L72" i="7"/>
  <c r="L28" i="7"/>
  <c r="L105" i="7"/>
  <c r="L126" i="7"/>
  <c r="L91" i="7"/>
  <c r="L9" i="7"/>
  <c r="L73" i="7"/>
  <c r="L101" i="7"/>
  <c r="L70" i="7"/>
  <c r="L111" i="7"/>
  <c r="L190" i="7"/>
  <c r="L199" i="7"/>
  <c r="L153" i="7"/>
  <c r="L95" i="7"/>
  <c r="L44" i="7"/>
  <c r="L33" i="7"/>
  <c r="L123" i="7"/>
  <c r="L108" i="7"/>
  <c r="L11" i="7"/>
  <c r="L170" i="7"/>
  <c r="L127" i="7"/>
  <c r="L148" i="7"/>
  <c r="L37" i="7"/>
  <c r="L83" i="7"/>
  <c r="L90" i="7"/>
  <c r="L116" i="7"/>
  <c r="L94" i="7"/>
  <c r="L29" i="7"/>
  <c r="L89" i="7"/>
  <c r="L104" i="7"/>
  <c r="L87" i="7"/>
  <c r="L155" i="7"/>
  <c r="L208" i="7"/>
  <c r="L31" i="7"/>
  <c r="L183" i="7"/>
  <c r="L43" i="7"/>
  <c r="L59" i="7"/>
  <c r="L212" i="7"/>
  <c r="L103" i="7"/>
  <c r="L46" i="7"/>
  <c r="L158" i="7"/>
  <c r="L47" i="7"/>
  <c r="L78" i="7"/>
  <c r="L22" i="7"/>
  <c r="L129" i="7"/>
  <c r="L176" i="7"/>
  <c r="L85" i="7"/>
  <c r="L71" i="7"/>
  <c r="L76" i="7"/>
  <c r="L130" i="7"/>
  <c r="L141" i="7"/>
  <c r="L122" i="7"/>
  <c r="L52" i="7"/>
  <c r="L54" i="7"/>
  <c r="L67" i="7"/>
  <c r="L53" i="7"/>
  <c r="L51" i="7"/>
  <c r="L61" i="7"/>
  <c r="L48" i="7"/>
  <c r="L65" i="7"/>
  <c r="L40" i="7"/>
  <c r="L156" i="7"/>
  <c r="L77" i="7"/>
  <c r="L135" i="7"/>
  <c r="L35" i="7"/>
  <c r="L215" i="7"/>
  <c r="Q3" i="7" l="1"/>
  <c r="Q232" i="7" s="1"/>
  <c r="P232" i="7"/>
  <c r="E39" i="8"/>
  <c r="E29" i="8"/>
  <c r="F28" i="8" s="1"/>
  <c r="E9" i="8"/>
  <c r="E19" i="8"/>
  <c r="F18" i="8" s="1"/>
  <c r="K232" i="7"/>
  <c r="L232" i="7"/>
  <c r="D30" i="8" l="1"/>
  <c r="C30" i="8"/>
  <c r="B30" i="8"/>
  <c r="F29" i="8"/>
  <c r="F25" i="8"/>
  <c r="F24" i="8"/>
  <c r="E30" i="8"/>
  <c r="F26" i="8"/>
  <c r="F27" i="8"/>
  <c r="E20" i="8"/>
  <c r="C20" i="8"/>
  <c r="B20" i="8"/>
  <c r="F15" i="8"/>
  <c r="F16" i="8"/>
  <c r="F17" i="8"/>
  <c r="F19" i="8"/>
  <c r="F14" i="8"/>
  <c r="D20" i="8"/>
</calcChain>
</file>

<file path=xl/sharedStrings.xml><?xml version="1.0" encoding="utf-8"?>
<sst xmlns="http://schemas.openxmlformats.org/spreadsheetml/2006/main" count="2316" uniqueCount="573">
  <si>
    <t>Adair Village</t>
  </si>
  <si>
    <t>Depoe Bay</t>
  </si>
  <si>
    <t>Independence</t>
  </si>
  <si>
    <t>Sodaville</t>
  </si>
  <si>
    <t>Adams</t>
  </si>
  <si>
    <t>Detroit</t>
  </si>
  <si>
    <t>Ione</t>
  </si>
  <si>
    <t>Myrtle Creek</t>
  </si>
  <si>
    <t>Spray</t>
  </si>
  <si>
    <t>Adrian</t>
  </si>
  <si>
    <t>Donald</t>
  </si>
  <si>
    <t>Irrigon</t>
  </si>
  <si>
    <t>Myrtle Point</t>
  </si>
  <si>
    <t>Albany</t>
  </si>
  <si>
    <t>Drain</t>
  </si>
  <si>
    <t>Island City</t>
  </si>
  <si>
    <t>Nehalem</t>
  </si>
  <si>
    <t>St. Helens</t>
  </si>
  <si>
    <t>Amity</t>
  </si>
  <si>
    <t>Dufur</t>
  </si>
  <si>
    <t>Jacksonville</t>
  </si>
  <si>
    <t>Newberg</t>
  </si>
  <si>
    <t>Antelope</t>
  </si>
  <si>
    <t>Dundee</t>
  </si>
  <si>
    <t>Jefferson</t>
  </si>
  <si>
    <t>Newport</t>
  </si>
  <si>
    <t>Stanfield</t>
  </si>
  <si>
    <t>Arlington</t>
  </si>
  <si>
    <t>Dunes City</t>
  </si>
  <si>
    <t>John Day</t>
  </si>
  <si>
    <t>North Bend</t>
  </si>
  <si>
    <t>Stayton</t>
  </si>
  <si>
    <t>Ashland</t>
  </si>
  <si>
    <t>Durham</t>
  </si>
  <si>
    <t>Johnson City</t>
  </si>
  <si>
    <t>North Plains</t>
  </si>
  <si>
    <t>Sublimity</t>
  </si>
  <si>
    <t>Astoria</t>
  </si>
  <si>
    <t>Eagle Point</t>
  </si>
  <si>
    <t>Jordan Valley</t>
  </si>
  <si>
    <t>North Powder</t>
  </si>
  <si>
    <t>Summerville</t>
  </si>
  <si>
    <t>Athena</t>
  </si>
  <si>
    <t>Echo</t>
  </si>
  <si>
    <t>Joseph</t>
  </si>
  <si>
    <t>Nyssa</t>
  </si>
  <si>
    <t>Sumpter</t>
  </si>
  <si>
    <t>Aumsville</t>
  </si>
  <si>
    <t>Elgin</t>
  </si>
  <si>
    <t>Junction City</t>
  </si>
  <si>
    <t>Oakland</t>
  </si>
  <si>
    <t>Sutherlin</t>
  </si>
  <si>
    <t>Aurora</t>
  </si>
  <si>
    <t>Elkton</t>
  </si>
  <si>
    <t>Keizer</t>
  </si>
  <si>
    <t>Oakridge</t>
  </si>
  <si>
    <t>Sweet Home</t>
  </si>
  <si>
    <t>Baker City</t>
  </si>
  <si>
    <t>Enterprise</t>
  </si>
  <si>
    <t>King City</t>
  </si>
  <si>
    <t>Ontario</t>
  </si>
  <si>
    <t>Talent</t>
  </si>
  <si>
    <t>Bandon</t>
  </si>
  <si>
    <t>Estacada</t>
  </si>
  <si>
    <t>Klamath Falls</t>
  </si>
  <si>
    <t>Oregon City</t>
  </si>
  <si>
    <t>Tangent</t>
  </si>
  <si>
    <t>Banks</t>
  </si>
  <si>
    <t>La Grande</t>
  </si>
  <si>
    <t>Paisley</t>
  </si>
  <si>
    <t>The Dalles</t>
  </si>
  <si>
    <t>Barlow</t>
  </si>
  <si>
    <t>Fairview</t>
  </si>
  <si>
    <t>La Pine</t>
  </si>
  <si>
    <t>Pendleton</t>
  </si>
  <si>
    <t>Tigard</t>
  </si>
  <si>
    <t>Bay City</t>
  </si>
  <si>
    <t>Falls City</t>
  </si>
  <si>
    <t>Lafayette</t>
  </si>
  <si>
    <t>Philomath</t>
  </si>
  <si>
    <t>Tillamook</t>
  </si>
  <si>
    <t>Florence</t>
  </si>
  <si>
    <t>Lake Oswego</t>
  </si>
  <si>
    <t>Phoenix</t>
  </si>
  <si>
    <t>Toledo</t>
  </si>
  <si>
    <t>Forest Grove</t>
  </si>
  <si>
    <t>Lakeside</t>
  </si>
  <si>
    <t>Pilot Rock</t>
  </si>
  <si>
    <t>Troutdale</t>
  </si>
  <si>
    <t>Boardman</t>
  </si>
  <si>
    <t>Fossil</t>
  </si>
  <si>
    <t>Lakeview</t>
  </si>
  <si>
    <t>Port Orford</t>
  </si>
  <si>
    <t>Tualatin</t>
  </si>
  <si>
    <t>Bonanza</t>
  </si>
  <si>
    <t>Garibaldi</t>
  </si>
  <si>
    <t>Lebanon</t>
  </si>
  <si>
    <t>Turner</t>
  </si>
  <si>
    <t>Brookings</t>
  </si>
  <si>
    <t>Gaston</t>
  </si>
  <si>
    <t>Lexington</t>
  </si>
  <si>
    <t>Powers</t>
  </si>
  <si>
    <t>Ukiah</t>
  </si>
  <si>
    <t>Brownsville</t>
  </si>
  <si>
    <t>Gates</t>
  </si>
  <si>
    <t>Lincoln City</t>
  </si>
  <si>
    <t>Prairie City</t>
  </si>
  <si>
    <t>Umatilla</t>
  </si>
  <si>
    <t>Burns</t>
  </si>
  <si>
    <t>Gearhart</t>
  </si>
  <si>
    <t>Lonerock</t>
  </si>
  <si>
    <t>Prescott</t>
  </si>
  <si>
    <t>Union</t>
  </si>
  <si>
    <t>Butte Falls</t>
  </si>
  <si>
    <t>Gervais</t>
  </si>
  <si>
    <t>Long Creek</t>
  </si>
  <si>
    <t>Prineville</t>
  </si>
  <si>
    <t>Unity</t>
  </si>
  <si>
    <t>Canby</t>
  </si>
  <si>
    <t>Gladstone</t>
  </si>
  <si>
    <t>Lostine</t>
  </si>
  <si>
    <t>Rainier</t>
  </si>
  <si>
    <t>Vale</t>
  </si>
  <si>
    <t>Cannon Beach</t>
  </si>
  <si>
    <t>Glendale</t>
  </si>
  <si>
    <t>Lowell</t>
  </si>
  <si>
    <t>Redmond</t>
  </si>
  <si>
    <t>Veneta</t>
  </si>
  <si>
    <t>Canyon City</t>
  </si>
  <si>
    <t>Gold Beach</t>
  </si>
  <si>
    <t>Lyons</t>
  </si>
  <si>
    <t>Reedsport</t>
  </si>
  <si>
    <t>Vernonia</t>
  </si>
  <si>
    <t>Canyonville</t>
  </si>
  <si>
    <t>Gold Hill</t>
  </si>
  <si>
    <t>Madras</t>
  </si>
  <si>
    <t>Richland</t>
  </si>
  <si>
    <t>Waldport</t>
  </si>
  <si>
    <t>Carlton</t>
  </si>
  <si>
    <t>Granite</t>
  </si>
  <si>
    <t>Malin</t>
  </si>
  <si>
    <t>Riddle</t>
  </si>
  <si>
    <t>Wallowa</t>
  </si>
  <si>
    <t>Cascade Locks</t>
  </si>
  <si>
    <t>Grants Pass</t>
  </si>
  <si>
    <t>Manzanita</t>
  </si>
  <si>
    <t>Rivergrove</t>
  </si>
  <si>
    <t>Warrenton</t>
  </si>
  <si>
    <t>Cave Junction</t>
  </si>
  <si>
    <t>Grass Valley</t>
  </si>
  <si>
    <t>Maupin</t>
  </si>
  <si>
    <t>Rockaway Beach</t>
  </si>
  <si>
    <t>Wasco</t>
  </si>
  <si>
    <t>Central Point</t>
  </si>
  <si>
    <t>Greenhorn</t>
  </si>
  <si>
    <t>Maywood Park</t>
  </si>
  <si>
    <t>Rogue River</t>
  </si>
  <si>
    <t>Waterloo</t>
  </si>
  <si>
    <t>Chiloquin</t>
  </si>
  <si>
    <t>Gresham</t>
  </si>
  <si>
    <t>McMinnville</t>
  </si>
  <si>
    <t>Roseburg</t>
  </si>
  <si>
    <t>West Linn</t>
  </si>
  <si>
    <t>Clatskanie</t>
  </si>
  <si>
    <t>Haines</t>
  </si>
  <si>
    <t>Medford</t>
  </si>
  <si>
    <t>Rufus</t>
  </si>
  <si>
    <t>Westfir</t>
  </si>
  <si>
    <t>Coburg</t>
  </si>
  <si>
    <t>Halfway</t>
  </si>
  <si>
    <t>Merrill</t>
  </si>
  <si>
    <t>Weston</t>
  </si>
  <si>
    <t>Columbia City</t>
  </si>
  <si>
    <t>Halsey</t>
  </si>
  <si>
    <t>Metolius</t>
  </si>
  <si>
    <t>Sandy</t>
  </si>
  <si>
    <t>Wheeler</t>
  </si>
  <si>
    <t>Condon</t>
  </si>
  <si>
    <t>Happy Valley</t>
  </si>
  <si>
    <t>Mill City</t>
  </si>
  <si>
    <t>Scappoose</t>
  </si>
  <si>
    <t>Willamina</t>
  </si>
  <si>
    <t>Coos Bay</t>
  </si>
  <si>
    <t>Harrisburg</t>
  </si>
  <si>
    <t>Millersburg</t>
  </si>
  <si>
    <t>Scio</t>
  </si>
  <si>
    <t>Wilsonville</t>
  </si>
  <si>
    <t>Coquille</t>
  </si>
  <si>
    <t>Helix</t>
  </si>
  <si>
    <t>Milton-Freewater</t>
  </si>
  <si>
    <t>Scotts Mills</t>
  </si>
  <si>
    <t>Winston</t>
  </si>
  <si>
    <t>Cornelius</t>
  </si>
  <si>
    <t>Heppner</t>
  </si>
  <si>
    <t>Milwaukie</t>
  </si>
  <si>
    <t>Seaside</t>
  </si>
  <si>
    <t>Wood Village</t>
  </si>
  <si>
    <t>Hermiston</t>
  </si>
  <si>
    <t>Mitchell</t>
  </si>
  <si>
    <t>Seneca</t>
  </si>
  <si>
    <t>Woodburn</t>
  </si>
  <si>
    <t>Cottage Grove</t>
  </si>
  <si>
    <t>Molalla</t>
  </si>
  <si>
    <t>Shady Cove</t>
  </si>
  <si>
    <t>Yachats</t>
  </si>
  <si>
    <t>Cove</t>
  </si>
  <si>
    <t>Hines</t>
  </si>
  <si>
    <t>Monmouth</t>
  </si>
  <si>
    <t>Shaniko</t>
  </si>
  <si>
    <t>Yamhill</t>
  </si>
  <si>
    <t>Creswell</t>
  </si>
  <si>
    <t>Hood River</t>
  </si>
  <si>
    <t>Monroe</t>
  </si>
  <si>
    <t>Sheridan</t>
  </si>
  <si>
    <t>Yoncalla</t>
  </si>
  <si>
    <t>Culver</t>
  </si>
  <si>
    <t>Hubbard</t>
  </si>
  <si>
    <t>Monument</t>
  </si>
  <si>
    <t>Sherwood</t>
  </si>
  <si>
    <t>Dallas</t>
  </si>
  <si>
    <t>Huntington</t>
  </si>
  <si>
    <t>Moro</t>
  </si>
  <si>
    <t>Siletz</t>
  </si>
  <si>
    <t>Dayton</t>
  </si>
  <si>
    <t>Idanha</t>
  </si>
  <si>
    <t>Mosier</t>
  </si>
  <si>
    <t>Silverton</t>
  </si>
  <si>
    <t>Dayville</t>
  </si>
  <si>
    <t>Imbler</t>
  </si>
  <si>
    <t>Sisters</t>
  </si>
  <si>
    <t>City</t>
  </si>
  <si>
    <t>Benton</t>
  </si>
  <si>
    <t>Malheur</t>
  </si>
  <si>
    <t>Gilliam</t>
  </si>
  <si>
    <t>Jackson</t>
  </si>
  <si>
    <t>Clatsop</t>
  </si>
  <si>
    <t>Marion</t>
  </si>
  <si>
    <t>Baker</t>
  </si>
  <si>
    <t>Coos</t>
  </si>
  <si>
    <t>Washington</t>
  </si>
  <si>
    <t>Clackamas</t>
  </si>
  <si>
    <t>Deschutes</t>
  </si>
  <si>
    <t>Morrow</t>
  </si>
  <si>
    <t>Klamath</t>
  </si>
  <si>
    <t>Curry</t>
  </si>
  <si>
    <t>Linn</t>
  </si>
  <si>
    <t>Harney</t>
  </si>
  <si>
    <t>Grant</t>
  </si>
  <si>
    <t>Douglas</t>
  </si>
  <si>
    <t>Josephine</t>
  </si>
  <si>
    <t>Columbia</t>
  </si>
  <si>
    <t>Lane</t>
  </si>
  <si>
    <t>Polk</t>
  </si>
  <si>
    <t>Lincoln</t>
  </si>
  <si>
    <t>Multnomah</t>
  </si>
  <si>
    <t>Sherman</t>
  </si>
  <si>
    <t>Lake</t>
  </si>
  <si>
    <t>Crook</t>
  </si>
  <si>
    <t>Clackamas, Washington</t>
  </si>
  <si>
    <t>County</t>
  </si>
  <si>
    <t>Average</t>
  </si>
  <si>
    <t>Median</t>
  </si>
  <si>
    <t>Percent Change</t>
  </si>
  <si>
    <t>Population Change</t>
  </si>
  <si>
    <t>2022 Revised 
Population</t>
  </si>
  <si>
    <t xml:space="preserve">2023 Preliminary 
Population </t>
  </si>
  <si>
    <t>Declining</t>
  </si>
  <si>
    <t>Stagnant</t>
  </si>
  <si>
    <t>Growing</t>
  </si>
  <si>
    <t>Growth
Status</t>
  </si>
  <si>
    <t>Region</t>
  </si>
  <si>
    <t>Distressed Place (2023)</t>
  </si>
  <si>
    <t>Distressed</t>
  </si>
  <si>
    <t>Non-Distressed</t>
  </si>
  <si>
    <t>9 - South Central</t>
  </si>
  <si>
    <t>10B - Greater Eastern South</t>
  </si>
  <si>
    <t>6 - Southern</t>
  </si>
  <si>
    <t>3 - South Coast</t>
  </si>
  <si>
    <t>2 - South Valley/Mid-Coast</t>
  </si>
  <si>
    <t>5 - Mid-Valley</t>
  </si>
  <si>
    <t>1 - North Coast</t>
  </si>
  <si>
    <t>4 - Metro</t>
  </si>
  <si>
    <t>7 - North Central</t>
  </si>
  <si>
    <t>11 - Northeast</t>
  </si>
  <si>
    <t>8 - Central</t>
  </si>
  <si>
    <t>10A - Greater Northeast</t>
  </si>
  <si>
    <t>Zip Code</t>
  </si>
  <si>
    <t>OHSU Service Area</t>
  </si>
  <si>
    <t>Designation</t>
  </si>
  <si>
    <t>97001</t>
  </si>
  <si>
    <t>Rural</t>
  </si>
  <si>
    <t>97002</t>
  </si>
  <si>
    <t>Urban</t>
  </si>
  <si>
    <t>97013</t>
  </si>
  <si>
    <t>97014</t>
  </si>
  <si>
    <t>97016</t>
  </si>
  <si>
    <t>97018</t>
  </si>
  <si>
    <t>97020</t>
  </si>
  <si>
    <t>97021</t>
  </si>
  <si>
    <t>97023</t>
  </si>
  <si>
    <t>97024</t>
  </si>
  <si>
    <t>97026</t>
  </si>
  <si>
    <t>97027</t>
  </si>
  <si>
    <t>97029</t>
  </si>
  <si>
    <t>Moro/Grass Valley</t>
  </si>
  <si>
    <t>Frontier</t>
  </si>
  <si>
    <t>97031</t>
  </si>
  <si>
    <t>97032</t>
  </si>
  <si>
    <t>97034</t>
  </si>
  <si>
    <t>97037</t>
  </si>
  <si>
    <t>97038</t>
  </si>
  <si>
    <t>97039</t>
  </si>
  <si>
    <t>97040</t>
  </si>
  <si>
    <t>97045</t>
  </si>
  <si>
    <t>97048</t>
  </si>
  <si>
    <t>97050</t>
  </si>
  <si>
    <t>Saint Helens</t>
  </si>
  <si>
    <t>97055</t>
  </si>
  <si>
    <t>97056</t>
  </si>
  <si>
    <t>97057</t>
  </si>
  <si>
    <t>97058</t>
  </si>
  <si>
    <t>97060</t>
  </si>
  <si>
    <t>97062</t>
  </si>
  <si>
    <t>97064</t>
  </si>
  <si>
    <t>97065</t>
  </si>
  <si>
    <t>97068</t>
  </si>
  <si>
    <t>97070</t>
  </si>
  <si>
    <t>97071</t>
  </si>
  <si>
    <t>97086</t>
  </si>
  <si>
    <t>97101</t>
  </si>
  <si>
    <t>97106</t>
  </si>
  <si>
    <t>Hillsboro/Forest Grove</t>
  </si>
  <si>
    <t>97107</t>
  </si>
  <si>
    <t>97110</t>
  </si>
  <si>
    <t>97111</t>
  </si>
  <si>
    <t>97113</t>
  </si>
  <si>
    <t>97114</t>
  </si>
  <si>
    <t>97115</t>
  </si>
  <si>
    <t>97116</t>
  </si>
  <si>
    <t>97118</t>
  </si>
  <si>
    <t>97119</t>
  </si>
  <si>
    <t>97127</t>
  </si>
  <si>
    <t>97128</t>
  </si>
  <si>
    <t>97130</t>
  </si>
  <si>
    <t>97131</t>
  </si>
  <si>
    <t>97132</t>
  </si>
  <si>
    <t>97133</t>
  </si>
  <si>
    <t>97136</t>
  </si>
  <si>
    <t>Saint Paul</t>
  </si>
  <si>
    <t>97138</t>
  </si>
  <si>
    <t>97140</t>
  </si>
  <si>
    <t>97141</t>
  </si>
  <si>
    <t>97146</t>
  </si>
  <si>
    <t>97147</t>
  </si>
  <si>
    <t>97148</t>
  </si>
  <si>
    <t>97222</t>
  </si>
  <si>
    <t>Salem South</t>
  </si>
  <si>
    <t>97303</t>
  </si>
  <si>
    <t>Salem North</t>
  </si>
  <si>
    <t>97325</t>
  </si>
  <si>
    <t>97327</t>
  </si>
  <si>
    <t>Corvallis/Philomath</t>
  </si>
  <si>
    <t>97338</t>
  </si>
  <si>
    <t>97341</t>
  </si>
  <si>
    <t>97342</t>
  </si>
  <si>
    <t>Mill City/Gates</t>
  </si>
  <si>
    <t>97344</t>
  </si>
  <si>
    <t>97346</t>
  </si>
  <si>
    <t>97350</t>
  </si>
  <si>
    <t>97351</t>
  </si>
  <si>
    <t>97352</t>
  </si>
  <si>
    <t>97355</t>
  </si>
  <si>
    <t>97358</t>
  </si>
  <si>
    <t>97360</t>
  </si>
  <si>
    <t>97361</t>
  </si>
  <si>
    <t>97362</t>
  </si>
  <si>
    <t>Mount Angel</t>
  </si>
  <si>
    <t>Silverton/Mt. Angel</t>
  </si>
  <si>
    <t>97365</t>
  </si>
  <si>
    <t>97367</t>
  </si>
  <si>
    <t>97370</t>
  </si>
  <si>
    <t>97374</t>
  </si>
  <si>
    <t>97375</t>
  </si>
  <si>
    <t>97378</t>
  </si>
  <si>
    <t>97380</t>
  </si>
  <si>
    <t>97381</t>
  </si>
  <si>
    <t>97383</t>
  </si>
  <si>
    <t>97385</t>
  </si>
  <si>
    <t>97386</t>
  </si>
  <si>
    <t>97389</t>
  </si>
  <si>
    <t>97391</t>
  </si>
  <si>
    <t>97392</t>
  </si>
  <si>
    <t>97394</t>
  </si>
  <si>
    <t>97396</t>
  </si>
  <si>
    <t>Eugene South</t>
  </si>
  <si>
    <t>97411</t>
  </si>
  <si>
    <t>Coquille/Myrtle Point</t>
  </si>
  <si>
    <t>97415</t>
  </si>
  <si>
    <t>97417</t>
  </si>
  <si>
    <t>97420</t>
  </si>
  <si>
    <t>97423</t>
  </si>
  <si>
    <t>97424</t>
  </si>
  <si>
    <t>97426</t>
  </si>
  <si>
    <t>Drain/Yoncalla</t>
  </si>
  <si>
    <t>Lowell/Dexter</t>
  </si>
  <si>
    <t>97435</t>
  </si>
  <si>
    <t>97436</t>
  </si>
  <si>
    <t>97439</t>
  </si>
  <si>
    <t>97442</t>
  </si>
  <si>
    <t>97444</t>
  </si>
  <si>
    <t>97446</t>
  </si>
  <si>
    <t>97448</t>
  </si>
  <si>
    <t>97449</t>
  </si>
  <si>
    <t>97452</t>
  </si>
  <si>
    <t>97456</t>
  </si>
  <si>
    <t>97457</t>
  </si>
  <si>
    <t>97458</t>
  </si>
  <si>
    <t>97459</t>
  </si>
  <si>
    <t>97462</t>
  </si>
  <si>
    <t>97463</t>
  </si>
  <si>
    <t>97465</t>
  </si>
  <si>
    <t>97466</t>
  </si>
  <si>
    <t>97467</t>
  </si>
  <si>
    <t>97469</t>
  </si>
  <si>
    <t>97470</t>
  </si>
  <si>
    <t>97479</t>
  </si>
  <si>
    <t>97487</t>
  </si>
  <si>
    <t>97492</t>
  </si>
  <si>
    <t>97496</t>
  </si>
  <si>
    <t>97498</t>
  </si>
  <si>
    <t>97499</t>
  </si>
  <si>
    <t>97502</t>
  </si>
  <si>
    <t>97520</t>
  </si>
  <si>
    <t>97522</t>
  </si>
  <si>
    <t>97523</t>
  </si>
  <si>
    <t>97524</t>
  </si>
  <si>
    <t>97525</t>
  </si>
  <si>
    <t>97526</t>
  </si>
  <si>
    <t>97530</t>
  </si>
  <si>
    <t>Applegate/Williams</t>
  </si>
  <si>
    <t>97535</t>
  </si>
  <si>
    <t>Phoenix/Talent</t>
  </si>
  <si>
    <t>97537</t>
  </si>
  <si>
    <t>97539</t>
  </si>
  <si>
    <t>97540</t>
  </si>
  <si>
    <t>97601</t>
  </si>
  <si>
    <t>East Klamath</t>
  </si>
  <si>
    <t>97623</t>
  </si>
  <si>
    <t>97624</t>
  </si>
  <si>
    <t>97630</t>
  </si>
  <si>
    <t>97632</t>
  </si>
  <si>
    <t>97633</t>
  </si>
  <si>
    <t>97636</t>
  </si>
  <si>
    <t>97711</t>
  </si>
  <si>
    <t>Ashwood</t>
  </si>
  <si>
    <t>97720</t>
  </si>
  <si>
    <t>97734</t>
  </si>
  <si>
    <t>97738</t>
  </si>
  <si>
    <t>97739</t>
  </si>
  <si>
    <t>97741</t>
  </si>
  <si>
    <t>97750</t>
  </si>
  <si>
    <t>97754</t>
  </si>
  <si>
    <t>97756</t>
  </si>
  <si>
    <t>97759</t>
  </si>
  <si>
    <t>97801</t>
  </si>
  <si>
    <t>97810</t>
  </si>
  <si>
    <t>97812</t>
  </si>
  <si>
    <t>97813</t>
  </si>
  <si>
    <t>97814</t>
  </si>
  <si>
    <t>97818</t>
  </si>
  <si>
    <t>97820</t>
  </si>
  <si>
    <t>97823</t>
  </si>
  <si>
    <t>97824</t>
  </si>
  <si>
    <t>97825</t>
  </si>
  <si>
    <t>97826</t>
  </si>
  <si>
    <t>97827</t>
  </si>
  <si>
    <t>97828</t>
  </si>
  <si>
    <t>Wallowa/Enterprise</t>
  </si>
  <si>
    <t>97830</t>
  </si>
  <si>
    <t>97833</t>
  </si>
  <si>
    <t>97834</t>
  </si>
  <si>
    <t>97835</t>
  </si>
  <si>
    <t>97836</t>
  </si>
  <si>
    <t>97838</t>
  </si>
  <si>
    <t>97839</t>
  </si>
  <si>
    <t>97841</t>
  </si>
  <si>
    <t>97843</t>
  </si>
  <si>
    <t>97844</t>
  </si>
  <si>
    <t>97845</t>
  </si>
  <si>
    <t>97846</t>
  </si>
  <si>
    <t>97850</t>
  </si>
  <si>
    <t>97856</t>
  </si>
  <si>
    <t>97857</t>
  </si>
  <si>
    <t>97862</t>
  </si>
  <si>
    <t>Milton Freewater</t>
  </si>
  <si>
    <t>97864</t>
  </si>
  <si>
    <t>97865</t>
  </si>
  <si>
    <t>Mount Vernon</t>
  </si>
  <si>
    <t>97867</t>
  </si>
  <si>
    <t>97868</t>
  </si>
  <si>
    <t>97869</t>
  </si>
  <si>
    <t>97870</t>
  </si>
  <si>
    <t>97873</t>
  </si>
  <si>
    <t>97874</t>
  </si>
  <si>
    <t>97875</t>
  </si>
  <si>
    <t>97876</t>
  </si>
  <si>
    <t>97877</t>
  </si>
  <si>
    <t>97880</t>
  </si>
  <si>
    <t>97882</t>
  </si>
  <si>
    <t>97883</t>
  </si>
  <si>
    <t>97884</t>
  </si>
  <si>
    <t>97885</t>
  </si>
  <si>
    <t>97886</t>
  </si>
  <si>
    <t>97901</t>
  </si>
  <si>
    <t>97907</t>
  </si>
  <si>
    <t>97910</t>
  </si>
  <si>
    <t>97913</t>
  </si>
  <si>
    <t>97914</t>
  </si>
  <si>
    <t>97918</t>
  </si>
  <si>
    <t>Pop. Tier 1 (&lt;1,000)
Pop. Tier 2 (1,000 to 10,000)
Pop. Tier 3 (&gt;=10,000)</t>
  </si>
  <si>
    <t>BizO</t>
  </si>
  <si>
    <t>R3 Priority</t>
  </si>
  <si>
    <t>Total Units</t>
  </si>
  <si>
    <t>% of Units</t>
  </si>
  <si>
    <t>MFI</t>
  </si>
  <si>
    <t>+120%</t>
  </si>
  <si>
    <t>80-120%</t>
  </si>
  <si>
    <t>50-80%</t>
  </si>
  <si>
    <t>30-50%</t>
  </si>
  <si>
    <t>0-30%</t>
  </si>
  <si>
    <t>UGB: Lakeview</t>
  </si>
  <si>
    <t>Projected Need</t>
  </si>
  <si>
    <t>Under-Production</t>
  </si>
  <si>
    <t>Housing for Homeless</t>
  </si>
  <si>
    <t>Units By Need (2021 RHNA Recommendations)</t>
  </si>
  <si>
    <r>
      <rPr>
        <b/>
        <sz val="10"/>
        <rFont val="Franklin Gothic Book"/>
        <family val="2"/>
      </rPr>
      <t>Projected Need</t>
    </r>
    <r>
      <rPr>
        <sz val="10"/>
        <rFont val="Franklin Gothic Book"/>
        <family val="2"/>
      </rPr>
      <t xml:space="preserve"> is the number of units needed to accommodate future population growth over 20 years.</t>
    </r>
  </si>
  <si>
    <r>
      <rPr>
        <b/>
        <sz val="10"/>
        <rFont val="Franklin Gothic Book"/>
        <family val="2"/>
      </rPr>
      <t>Underproduction</t>
    </r>
    <r>
      <rPr>
        <sz val="10"/>
        <rFont val="Franklin Gothic Book"/>
        <family val="2"/>
      </rPr>
      <t xml:space="preserve"> is the number of units that have not been produced to date in the region, but are needed to accommodate current population.</t>
    </r>
  </si>
  <si>
    <r>
      <rPr>
        <b/>
        <sz val="10"/>
        <rFont val="Franklin Gothic Book"/>
        <family val="2"/>
      </rPr>
      <t xml:space="preserve">Housing for the Homeless </t>
    </r>
    <r>
      <rPr>
        <sz val="10"/>
        <rFont val="Franklin Gothic Book"/>
        <family val="2"/>
      </rPr>
      <t>is the number of units needed to house those who are currently experiencing homelessness and are otherwise unaccounted for in the data.</t>
    </r>
  </si>
  <si>
    <t>UGB: (Name)</t>
  </si>
  <si>
    <t>Template</t>
  </si>
  <si>
    <t>UGB: Manzanita</t>
  </si>
  <si>
    <t>RHNA Housing Units Needed</t>
  </si>
  <si>
    <t>UGB: Amity</t>
  </si>
  <si>
    <t>UGB: Dayton</t>
  </si>
  <si>
    <t>UGB: Aumsville</t>
  </si>
  <si>
    <t>UGB: Brownsville</t>
  </si>
  <si>
    <t>UGB: Burns</t>
  </si>
  <si>
    <t>UGB: Hines</t>
  </si>
  <si>
    <t>UGB: Baker City</t>
  </si>
  <si>
    <t>UGB: Enterprise</t>
  </si>
  <si>
    <t>UGB: John Day</t>
  </si>
  <si>
    <t>UGB: Vale</t>
  </si>
  <si>
    <t>UGB: Depoe Bay</t>
  </si>
  <si>
    <t>UGB: Lyons</t>
  </si>
  <si>
    <t>UGB: Sheridan</t>
  </si>
  <si>
    <t>RHNA Need Index
(Pop. increase if all units built)</t>
  </si>
  <si>
    <t>UGB: Siletz</t>
  </si>
  <si>
    <t>UGB: Sweet Home</t>
  </si>
  <si>
    <t>UGB: Toledo</t>
  </si>
  <si>
    <t>UGB: Waldport</t>
  </si>
  <si>
    <t>UGB: Coquille</t>
  </si>
  <si>
    <t>UGB: Dunes City</t>
  </si>
  <si>
    <t>UGB: Harrisburg</t>
  </si>
  <si>
    <t>UGB: Myrtle Point</t>
  </si>
  <si>
    <t>UGB: Oakridge</t>
  </si>
  <si>
    <t>UGB: Port Orford</t>
  </si>
  <si>
    <t>UGB: Yachats</t>
  </si>
  <si>
    <t>UGB: Eagle Point</t>
  </si>
  <si>
    <t>UGB: Gold Hill</t>
  </si>
  <si>
    <t>UGB: Athena</t>
  </si>
  <si>
    <t>UGB: Milton-Freewater</t>
  </si>
  <si>
    <t>UGB: Pilot Rock</t>
  </si>
  <si>
    <t>UGB: Stanfield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</si>
</sst>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0"/>
      <color rgb="FF000000"/>
      <name val="Times New Roman"/>
      <family val="1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Franklin Gothic Book"/>
      <family val="2"/>
    </font>
    <font>
      <sz val="10"/>
      <color theme="0"/>
      <name val="Franklin Gothic Book"/>
      <family val="2"/>
    </font>
    <font>
      <b/>
      <sz val="10"/>
      <color theme="0"/>
      <name val="Franklin Gothic Book"/>
      <family val="2"/>
    </font>
    <font>
      <b/>
      <sz val="10"/>
      <name val="Franklin Gothic Book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52F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69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5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9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40" fillId="0" borderId="0" xfId="0" applyFont="1"/>
    <xf numFmtId="0" fontId="40" fillId="0" borderId="0" xfId="0" applyFont="1" applyAlignment="1">
      <alignment horizontal="center"/>
    </xf>
    <xf numFmtId="10" fontId="40" fillId="0" borderId="0" xfId="1" applyNumberFormat="1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2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38" fontId="41" fillId="33" borderId="10" xfId="0" applyNumberFormat="1" applyFont="1" applyFill="1" applyBorder="1" applyAlignment="1">
      <alignment horizontal="center" vertical="center" wrapText="1"/>
    </xf>
    <xf numFmtId="38" fontId="40" fillId="0" borderId="0" xfId="0" applyNumberFormat="1" applyFont="1" applyAlignment="1">
      <alignment horizontal="center"/>
    </xf>
    <xf numFmtId="10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164" fontId="40" fillId="0" borderId="0" xfId="1" applyNumberFormat="1" applyFont="1" applyAlignment="1">
      <alignment horizontal="center"/>
    </xf>
    <xf numFmtId="0" fontId="36" fillId="0" borderId="0" xfId="0" applyFont="1"/>
    <xf numFmtId="2" fontId="40" fillId="33" borderId="10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/>
    <xf numFmtId="10" fontId="40" fillId="0" borderId="0" xfId="1" applyNumberFormat="1" applyFont="1" applyFill="1" applyAlignment="1">
      <alignment horizontal="center"/>
    </xf>
    <xf numFmtId="0" fontId="40" fillId="0" borderId="20" xfId="0" quotePrefix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9" fontId="40" fillId="0" borderId="13" xfId="1" applyFont="1" applyBorder="1" applyAlignment="1">
      <alignment horizontal="center"/>
    </xf>
    <xf numFmtId="0" fontId="40" fillId="0" borderId="21" xfId="0" quotePrefix="1" applyFont="1" applyBorder="1" applyAlignment="1">
      <alignment horizontal="center"/>
    </xf>
    <xf numFmtId="9" fontId="40" fillId="0" borderId="14" xfId="1" applyFont="1" applyBorder="1" applyAlignment="1">
      <alignment horizontal="center"/>
    </xf>
    <xf numFmtId="0" fontId="40" fillId="0" borderId="22" xfId="0" quotePrefix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9" fontId="40" fillId="0" borderId="16" xfId="1" applyFont="1" applyBorder="1" applyAlignment="1">
      <alignment horizontal="center"/>
    </xf>
    <xf numFmtId="9" fontId="40" fillId="0" borderId="0" xfId="1" applyFont="1" applyAlignment="1">
      <alignment horizont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Continuous" vertical="center" wrapText="1"/>
    </xf>
    <xf numFmtId="0" fontId="42" fillId="33" borderId="18" xfId="0" applyFont="1" applyFill="1" applyBorder="1" applyAlignment="1">
      <alignment horizontal="centerContinuous" vertical="center" wrapText="1"/>
    </xf>
    <xf numFmtId="0" fontId="42" fillId="33" borderId="19" xfId="0" applyFont="1" applyFill="1" applyBorder="1" applyAlignment="1">
      <alignment horizontal="centerContinuous" vertical="center" wrapText="1"/>
    </xf>
    <xf numFmtId="0" fontId="40" fillId="34" borderId="11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5" borderId="17" xfId="0" applyFont="1" applyFill="1" applyBorder="1" applyAlignment="1">
      <alignment horizontal="center"/>
    </xf>
    <xf numFmtId="0" fontId="40" fillId="35" borderId="18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9" fontId="40" fillId="35" borderId="19" xfId="1" applyFont="1" applyFill="1" applyBorder="1" applyAlignment="1">
      <alignment horizontal="center"/>
    </xf>
    <xf numFmtId="0" fontId="40" fillId="37" borderId="0" xfId="0" applyFont="1" applyFill="1" applyAlignment="1">
      <alignment horizontal="center" vertical="center" wrapText="1"/>
    </xf>
    <xf numFmtId="44" fontId="40" fillId="0" borderId="0" xfId="2168" applyFon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2169">
    <cellStyle name="20% - Accent1" xfId="1439" builtinId="30" customBuiltin="1"/>
    <cellStyle name="20% - Accent1 2" xfId="3" xr:uid="{00000000-0005-0000-0000-000000000000}"/>
    <cellStyle name="20% - Accent1 3" xfId="4" xr:uid="{00000000-0005-0000-0000-000001000000}"/>
    <cellStyle name="20% - Accent1 3 2" xfId="5" xr:uid="{00000000-0005-0000-0000-000002000000}"/>
    <cellStyle name="20% - Accent1 3 2 2" xfId="6" xr:uid="{00000000-0005-0000-0000-000003000000}"/>
    <cellStyle name="20% - Accent1 3 2 2 2" xfId="7" xr:uid="{00000000-0005-0000-0000-000004000000}"/>
    <cellStyle name="20% - Accent1 3 2 2 3" xfId="1964" xr:uid="{00000000-0005-0000-0000-000004000000}"/>
    <cellStyle name="20% - Accent1 3 2 3" xfId="8" xr:uid="{00000000-0005-0000-0000-000005000000}"/>
    <cellStyle name="20% - Accent1 3 2 4" xfId="1633" xr:uid="{00000000-0005-0000-0000-000003000000}"/>
    <cellStyle name="20% - Accent1 3 3" xfId="9" xr:uid="{00000000-0005-0000-0000-000006000000}"/>
    <cellStyle name="20% - Accent1 3 3 2" xfId="10" xr:uid="{00000000-0005-0000-0000-000007000000}"/>
    <cellStyle name="20% - Accent1 3 3 2 2" xfId="11" xr:uid="{00000000-0005-0000-0000-000008000000}"/>
    <cellStyle name="20% - Accent1 3 3 2 3" xfId="2070" xr:uid="{00000000-0005-0000-0000-000006000000}"/>
    <cellStyle name="20% - Accent1 3 3 3" xfId="12" xr:uid="{00000000-0005-0000-0000-000009000000}"/>
    <cellStyle name="20% - Accent1 3 3 4" xfId="1739" xr:uid="{00000000-0005-0000-0000-000005000000}"/>
    <cellStyle name="20% - Accent1 3 4" xfId="13" xr:uid="{00000000-0005-0000-0000-00000A000000}"/>
    <cellStyle name="20% - Accent1 3 4 2" xfId="14" xr:uid="{00000000-0005-0000-0000-00000B000000}"/>
    <cellStyle name="20% - Accent1 3 4 3" xfId="1858" xr:uid="{00000000-0005-0000-0000-000007000000}"/>
    <cellStyle name="20% - Accent1 3 5" xfId="15" xr:uid="{00000000-0005-0000-0000-00000C000000}"/>
    <cellStyle name="20% - Accent1 3 6" xfId="1527" xr:uid="{00000000-0005-0000-0000-000002000000}"/>
    <cellStyle name="20% - Accent1 4" xfId="16" xr:uid="{00000000-0005-0000-0000-00000D000000}"/>
    <cellStyle name="20% - Accent1 4 2" xfId="17" xr:uid="{00000000-0005-0000-0000-00000E000000}"/>
    <cellStyle name="20% - Accent1 4 2 2" xfId="18" xr:uid="{00000000-0005-0000-0000-00000F000000}"/>
    <cellStyle name="20% - Accent1 4 2 3" xfId="1922" xr:uid="{00000000-0005-0000-0000-000009000000}"/>
    <cellStyle name="20% - Accent1 4 3" xfId="19" xr:uid="{00000000-0005-0000-0000-000010000000}"/>
    <cellStyle name="20% - Accent1 4 4" xfId="1591" xr:uid="{00000000-0005-0000-0000-000008000000}"/>
    <cellStyle name="20% - Accent1 5" xfId="20" xr:uid="{00000000-0005-0000-0000-000011000000}"/>
    <cellStyle name="20% - Accent1 5 2" xfId="21" xr:uid="{00000000-0005-0000-0000-000012000000}"/>
    <cellStyle name="20% - Accent1 5 2 2" xfId="22" xr:uid="{00000000-0005-0000-0000-000013000000}"/>
    <cellStyle name="20% - Accent1 5 2 3" xfId="2020" xr:uid="{00000000-0005-0000-0000-00000B000000}"/>
    <cellStyle name="20% - Accent1 5 3" xfId="23" xr:uid="{00000000-0005-0000-0000-000014000000}"/>
    <cellStyle name="20% - Accent1 5 4" xfId="1689" xr:uid="{00000000-0005-0000-0000-00000A000000}"/>
    <cellStyle name="20% - Accent1 6" xfId="24" xr:uid="{00000000-0005-0000-0000-000015000000}"/>
    <cellStyle name="20% - Accent1 6 2" xfId="25" xr:uid="{00000000-0005-0000-0000-000016000000}"/>
    <cellStyle name="20% - Accent1 6 3" xfId="1807" xr:uid="{00000000-0005-0000-0000-00000C000000}"/>
    <cellStyle name="20% - Accent1 7" xfId="26" xr:uid="{00000000-0005-0000-0000-000017000000}"/>
    <cellStyle name="20% - Accent2" xfId="1442" builtinId="34" customBuiltin="1"/>
    <cellStyle name="20% - Accent2 2" xfId="27" xr:uid="{00000000-0005-0000-0000-000018000000}"/>
    <cellStyle name="20% - Accent2 3" xfId="28" xr:uid="{00000000-0005-0000-0000-000019000000}"/>
    <cellStyle name="20% - Accent2 3 2" xfId="29" xr:uid="{00000000-0005-0000-0000-00001A000000}"/>
    <cellStyle name="20% - Accent2 3 2 2" xfId="30" xr:uid="{00000000-0005-0000-0000-00001B000000}"/>
    <cellStyle name="20% - Accent2 3 2 2 2" xfId="31" xr:uid="{00000000-0005-0000-0000-00001C000000}"/>
    <cellStyle name="20% - Accent2 3 2 2 3" xfId="1966" xr:uid="{00000000-0005-0000-0000-000011000000}"/>
    <cellStyle name="20% - Accent2 3 2 3" xfId="32" xr:uid="{00000000-0005-0000-0000-00001D000000}"/>
    <cellStyle name="20% - Accent2 3 2 4" xfId="1635" xr:uid="{00000000-0005-0000-0000-000010000000}"/>
    <cellStyle name="20% - Accent2 3 3" xfId="33" xr:uid="{00000000-0005-0000-0000-00001E000000}"/>
    <cellStyle name="20% - Accent2 3 3 2" xfId="34" xr:uid="{00000000-0005-0000-0000-00001F000000}"/>
    <cellStyle name="20% - Accent2 3 3 2 2" xfId="35" xr:uid="{00000000-0005-0000-0000-000020000000}"/>
    <cellStyle name="20% - Accent2 3 3 2 3" xfId="2072" xr:uid="{00000000-0005-0000-0000-000013000000}"/>
    <cellStyle name="20% - Accent2 3 3 3" xfId="36" xr:uid="{00000000-0005-0000-0000-000021000000}"/>
    <cellStyle name="20% - Accent2 3 3 4" xfId="1741" xr:uid="{00000000-0005-0000-0000-000012000000}"/>
    <cellStyle name="20% - Accent2 3 4" xfId="37" xr:uid="{00000000-0005-0000-0000-000022000000}"/>
    <cellStyle name="20% - Accent2 3 4 2" xfId="38" xr:uid="{00000000-0005-0000-0000-000023000000}"/>
    <cellStyle name="20% - Accent2 3 4 3" xfId="1860" xr:uid="{00000000-0005-0000-0000-000014000000}"/>
    <cellStyle name="20% - Accent2 3 5" xfId="39" xr:uid="{00000000-0005-0000-0000-000024000000}"/>
    <cellStyle name="20% - Accent2 3 6" xfId="1529" xr:uid="{00000000-0005-0000-0000-00000F000000}"/>
    <cellStyle name="20% - Accent2 4" xfId="40" xr:uid="{00000000-0005-0000-0000-000025000000}"/>
    <cellStyle name="20% - Accent2 4 2" xfId="41" xr:uid="{00000000-0005-0000-0000-000026000000}"/>
    <cellStyle name="20% - Accent2 4 2 2" xfId="42" xr:uid="{00000000-0005-0000-0000-000027000000}"/>
    <cellStyle name="20% - Accent2 4 2 3" xfId="1924" xr:uid="{00000000-0005-0000-0000-000016000000}"/>
    <cellStyle name="20% - Accent2 4 3" xfId="43" xr:uid="{00000000-0005-0000-0000-000028000000}"/>
    <cellStyle name="20% - Accent2 4 4" xfId="1593" xr:uid="{00000000-0005-0000-0000-000015000000}"/>
    <cellStyle name="20% - Accent2 5" xfId="44" xr:uid="{00000000-0005-0000-0000-000029000000}"/>
    <cellStyle name="20% - Accent2 5 2" xfId="45" xr:uid="{00000000-0005-0000-0000-00002A000000}"/>
    <cellStyle name="20% - Accent2 5 2 2" xfId="46" xr:uid="{00000000-0005-0000-0000-00002B000000}"/>
    <cellStyle name="20% - Accent2 5 2 3" xfId="2022" xr:uid="{00000000-0005-0000-0000-000018000000}"/>
    <cellStyle name="20% - Accent2 5 3" xfId="47" xr:uid="{00000000-0005-0000-0000-00002C000000}"/>
    <cellStyle name="20% - Accent2 5 4" xfId="1691" xr:uid="{00000000-0005-0000-0000-000017000000}"/>
    <cellStyle name="20% - Accent2 6" xfId="48" xr:uid="{00000000-0005-0000-0000-00002D000000}"/>
    <cellStyle name="20% - Accent2 6 2" xfId="49" xr:uid="{00000000-0005-0000-0000-00002E000000}"/>
    <cellStyle name="20% - Accent2 6 3" xfId="1809" xr:uid="{00000000-0005-0000-0000-000019000000}"/>
    <cellStyle name="20% - Accent2 7" xfId="50" xr:uid="{00000000-0005-0000-0000-00002F000000}"/>
    <cellStyle name="20% - Accent3" xfId="1445" builtinId="38" customBuiltin="1"/>
    <cellStyle name="20% - Accent3 2" xfId="51" xr:uid="{00000000-0005-0000-0000-000030000000}"/>
    <cellStyle name="20% - Accent3 3" xfId="52" xr:uid="{00000000-0005-0000-0000-000031000000}"/>
    <cellStyle name="20% - Accent3 3 2" xfId="53" xr:uid="{00000000-0005-0000-0000-000032000000}"/>
    <cellStyle name="20% - Accent3 3 2 2" xfId="54" xr:uid="{00000000-0005-0000-0000-000033000000}"/>
    <cellStyle name="20% - Accent3 3 2 2 2" xfId="55" xr:uid="{00000000-0005-0000-0000-000034000000}"/>
    <cellStyle name="20% - Accent3 3 2 2 3" xfId="1968" xr:uid="{00000000-0005-0000-0000-00001E000000}"/>
    <cellStyle name="20% - Accent3 3 2 3" xfId="56" xr:uid="{00000000-0005-0000-0000-000035000000}"/>
    <cellStyle name="20% - Accent3 3 2 4" xfId="1637" xr:uid="{00000000-0005-0000-0000-00001D000000}"/>
    <cellStyle name="20% - Accent3 3 3" xfId="57" xr:uid="{00000000-0005-0000-0000-000036000000}"/>
    <cellStyle name="20% - Accent3 3 3 2" xfId="58" xr:uid="{00000000-0005-0000-0000-000037000000}"/>
    <cellStyle name="20% - Accent3 3 3 2 2" xfId="59" xr:uid="{00000000-0005-0000-0000-000038000000}"/>
    <cellStyle name="20% - Accent3 3 3 2 3" xfId="2074" xr:uid="{00000000-0005-0000-0000-000020000000}"/>
    <cellStyle name="20% - Accent3 3 3 3" xfId="60" xr:uid="{00000000-0005-0000-0000-000039000000}"/>
    <cellStyle name="20% - Accent3 3 3 4" xfId="1743" xr:uid="{00000000-0005-0000-0000-00001F000000}"/>
    <cellStyle name="20% - Accent3 3 4" xfId="61" xr:uid="{00000000-0005-0000-0000-00003A000000}"/>
    <cellStyle name="20% - Accent3 3 4 2" xfId="62" xr:uid="{00000000-0005-0000-0000-00003B000000}"/>
    <cellStyle name="20% - Accent3 3 4 3" xfId="1862" xr:uid="{00000000-0005-0000-0000-000021000000}"/>
    <cellStyle name="20% - Accent3 3 5" xfId="63" xr:uid="{00000000-0005-0000-0000-00003C000000}"/>
    <cellStyle name="20% - Accent3 3 6" xfId="1531" xr:uid="{00000000-0005-0000-0000-00001C000000}"/>
    <cellStyle name="20% - Accent3 4" xfId="64" xr:uid="{00000000-0005-0000-0000-00003D000000}"/>
    <cellStyle name="20% - Accent3 4 2" xfId="65" xr:uid="{00000000-0005-0000-0000-00003E000000}"/>
    <cellStyle name="20% - Accent3 4 2 2" xfId="66" xr:uid="{00000000-0005-0000-0000-00003F000000}"/>
    <cellStyle name="20% - Accent3 4 2 3" xfId="1926" xr:uid="{00000000-0005-0000-0000-000023000000}"/>
    <cellStyle name="20% - Accent3 4 3" xfId="67" xr:uid="{00000000-0005-0000-0000-000040000000}"/>
    <cellStyle name="20% - Accent3 4 4" xfId="1595" xr:uid="{00000000-0005-0000-0000-000022000000}"/>
    <cellStyle name="20% - Accent3 5" xfId="68" xr:uid="{00000000-0005-0000-0000-000041000000}"/>
    <cellStyle name="20% - Accent3 5 2" xfId="69" xr:uid="{00000000-0005-0000-0000-000042000000}"/>
    <cellStyle name="20% - Accent3 5 2 2" xfId="70" xr:uid="{00000000-0005-0000-0000-000043000000}"/>
    <cellStyle name="20% - Accent3 5 2 3" xfId="2024" xr:uid="{00000000-0005-0000-0000-000025000000}"/>
    <cellStyle name="20% - Accent3 5 3" xfId="71" xr:uid="{00000000-0005-0000-0000-000044000000}"/>
    <cellStyle name="20% - Accent3 5 4" xfId="1693" xr:uid="{00000000-0005-0000-0000-000024000000}"/>
    <cellStyle name="20% - Accent3 6" xfId="72" xr:uid="{00000000-0005-0000-0000-000045000000}"/>
    <cellStyle name="20% - Accent3 6 2" xfId="73" xr:uid="{00000000-0005-0000-0000-000046000000}"/>
    <cellStyle name="20% - Accent3 6 3" xfId="1811" xr:uid="{00000000-0005-0000-0000-000026000000}"/>
    <cellStyle name="20% - Accent3 7" xfId="74" xr:uid="{00000000-0005-0000-0000-000047000000}"/>
    <cellStyle name="20% - Accent4" xfId="1448" builtinId="42" customBuiltin="1"/>
    <cellStyle name="20% - Accent4 2" xfId="75" xr:uid="{00000000-0005-0000-0000-000048000000}"/>
    <cellStyle name="20% - Accent4 3" xfId="76" xr:uid="{00000000-0005-0000-0000-000049000000}"/>
    <cellStyle name="20% - Accent4 3 2" xfId="77" xr:uid="{00000000-0005-0000-0000-00004A000000}"/>
    <cellStyle name="20% - Accent4 3 2 2" xfId="78" xr:uid="{00000000-0005-0000-0000-00004B000000}"/>
    <cellStyle name="20% - Accent4 3 2 2 2" xfId="79" xr:uid="{00000000-0005-0000-0000-00004C000000}"/>
    <cellStyle name="20% - Accent4 3 2 2 3" xfId="1970" xr:uid="{00000000-0005-0000-0000-00002B000000}"/>
    <cellStyle name="20% - Accent4 3 2 3" xfId="80" xr:uid="{00000000-0005-0000-0000-00004D000000}"/>
    <cellStyle name="20% - Accent4 3 2 4" xfId="1639" xr:uid="{00000000-0005-0000-0000-00002A000000}"/>
    <cellStyle name="20% - Accent4 3 3" xfId="81" xr:uid="{00000000-0005-0000-0000-00004E000000}"/>
    <cellStyle name="20% - Accent4 3 3 2" xfId="82" xr:uid="{00000000-0005-0000-0000-00004F000000}"/>
    <cellStyle name="20% - Accent4 3 3 2 2" xfId="83" xr:uid="{00000000-0005-0000-0000-000050000000}"/>
    <cellStyle name="20% - Accent4 3 3 2 3" xfId="2076" xr:uid="{00000000-0005-0000-0000-00002D000000}"/>
    <cellStyle name="20% - Accent4 3 3 3" xfId="84" xr:uid="{00000000-0005-0000-0000-000051000000}"/>
    <cellStyle name="20% - Accent4 3 3 4" xfId="1745" xr:uid="{00000000-0005-0000-0000-00002C000000}"/>
    <cellStyle name="20% - Accent4 3 4" xfId="85" xr:uid="{00000000-0005-0000-0000-000052000000}"/>
    <cellStyle name="20% - Accent4 3 4 2" xfId="86" xr:uid="{00000000-0005-0000-0000-000053000000}"/>
    <cellStyle name="20% - Accent4 3 4 3" xfId="1864" xr:uid="{00000000-0005-0000-0000-00002E000000}"/>
    <cellStyle name="20% - Accent4 3 5" xfId="87" xr:uid="{00000000-0005-0000-0000-000054000000}"/>
    <cellStyle name="20% - Accent4 3 6" xfId="1533" xr:uid="{00000000-0005-0000-0000-000029000000}"/>
    <cellStyle name="20% - Accent4 4" xfId="88" xr:uid="{00000000-0005-0000-0000-000055000000}"/>
    <cellStyle name="20% - Accent4 4 2" xfId="89" xr:uid="{00000000-0005-0000-0000-000056000000}"/>
    <cellStyle name="20% - Accent4 4 2 2" xfId="90" xr:uid="{00000000-0005-0000-0000-000057000000}"/>
    <cellStyle name="20% - Accent4 4 2 3" xfId="1928" xr:uid="{00000000-0005-0000-0000-000030000000}"/>
    <cellStyle name="20% - Accent4 4 3" xfId="91" xr:uid="{00000000-0005-0000-0000-000058000000}"/>
    <cellStyle name="20% - Accent4 4 4" xfId="1597" xr:uid="{00000000-0005-0000-0000-00002F000000}"/>
    <cellStyle name="20% - Accent4 5" xfId="92" xr:uid="{00000000-0005-0000-0000-000059000000}"/>
    <cellStyle name="20% - Accent4 5 2" xfId="93" xr:uid="{00000000-0005-0000-0000-00005A000000}"/>
    <cellStyle name="20% - Accent4 5 2 2" xfId="94" xr:uid="{00000000-0005-0000-0000-00005B000000}"/>
    <cellStyle name="20% - Accent4 5 2 3" xfId="2026" xr:uid="{00000000-0005-0000-0000-000032000000}"/>
    <cellStyle name="20% - Accent4 5 3" xfId="95" xr:uid="{00000000-0005-0000-0000-00005C000000}"/>
    <cellStyle name="20% - Accent4 5 4" xfId="1695" xr:uid="{00000000-0005-0000-0000-000031000000}"/>
    <cellStyle name="20% - Accent4 6" xfId="96" xr:uid="{00000000-0005-0000-0000-00005D000000}"/>
    <cellStyle name="20% - Accent4 6 2" xfId="97" xr:uid="{00000000-0005-0000-0000-00005E000000}"/>
    <cellStyle name="20% - Accent4 6 3" xfId="1813" xr:uid="{00000000-0005-0000-0000-000033000000}"/>
    <cellStyle name="20% - Accent4 7" xfId="98" xr:uid="{00000000-0005-0000-0000-00005F000000}"/>
    <cellStyle name="20% - Accent5" xfId="1451" builtinId="46" customBuiltin="1"/>
    <cellStyle name="20% - Accent5 2" xfId="99" xr:uid="{00000000-0005-0000-0000-000060000000}"/>
    <cellStyle name="20% - Accent5 3" xfId="100" xr:uid="{00000000-0005-0000-0000-000061000000}"/>
    <cellStyle name="20% - Accent5 3 2" xfId="101" xr:uid="{00000000-0005-0000-0000-000062000000}"/>
    <cellStyle name="20% - Accent5 3 2 2" xfId="102" xr:uid="{00000000-0005-0000-0000-000063000000}"/>
    <cellStyle name="20% - Accent5 3 2 2 2" xfId="103" xr:uid="{00000000-0005-0000-0000-000064000000}"/>
    <cellStyle name="20% - Accent5 3 2 2 3" xfId="1972" xr:uid="{00000000-0005-0000-0000-000038000000}"/>
    <cellStyle name="20% - Accent5 3 2 3" xfId="104" xr:uid="{00000000-0005-0000-0000-000065000000}"/>
    <cellStyle name="20% - Accent5 3 2 4" xfId="1641" xr:uid="{00000000-0005-0000-0000-000037000000}"/>
    <cellStyle name="20% - Accent5 3 3" xfId="105" xr:uid="{00000000-0005-0000-0000-000066000000}"/>
    <cellStyle name="20% - Accent5 3 3 2" xfId="106" xr:uid="{00000000-0005-0000-0000-000067000000}"/>
    <cellStyle name="20% - Accent5 3 3 2 2" xfId="107" xr:uid="{00000000-0005-0000-0000-000068000000}"/>
    <cellStyle name="20% - Accent5 3 3 2 3" xfId="2078" xr:uid="{00000000-0005-0000-0000-00003A000000}"/>
    <cellStyle name="20% - Accent5 3 3 3" xfId="108" xr:uid="{00000000-0005-0000-0000-000069000000}"/>
    <cellStyle name="20% - Accent5 3 3 4" xfId="1747" xr:uid="{00000000-0005-0000-0000-000039000000}"/>
    <cellStyle name="20% - Accent5 3 4" xfId="109" xr:uid="{00000000-0005-0000-0000-00006A000000}"/>
    <cellStyle name="20% - Accent5 3 4 2" xfId="110" xr:uid="{00000000-0005-0000-0000-00006B000000}"/>
    <cellStyle name="20% - Accent5 3 4 3" xfId="1866" xr:uid="{00000000-0005-0000-0000-00003B000000}"/>
    <cellStyle name="20% - Accent5 3 5" xfId="111" xr:uid="{00000000-0005-0000-0000-00006C000000}"/>
    <cellStyle name="20% - Accent5 3 6" xfId="1535" xr:uid="{00000000-0005-0000-0000-000036000000}"/>
    <cellStyle name="20% - Accent5 4" xfId="112" xr:uid="{00000000-0005-0000-0000-00006D000000}"/>
    <cellStyle name="20% - Accent5 4 2" xfId="113" xr:uid="{00000000-0005-0000-0000-00006E000000}"/>
    <cellStyle name="20% - Accent5 4 2 2" xfId="114" xr:uid="{00000000-0005-0000-0000-00006F000000}"/>
    <cellStyle name="20% - Accent5 4 2 3" xfId="1930" xr:uid="{00000000-0005-0000-0000-00003D000000}"/>
    <cellStyle name="20% - Accent5 4 3" xfId="115" xr:uid="{00000000-0005-0000-0000-000070000000}"/>
    <cellStyle name="20% - Accent5 4 4" xfId="1599" xr:uid="{00000000-0005-0000-0000-00003C000000}"/>
    <cellStyle name="20% - Accent5 5" xfId="116" xr:uid="{00000000-0005-0000-0000-000071000000}"/>
    <cellStyle name="20% - Accent5 5 2" xfId="117" xr:uid="{00000000-0005-0000-0000-000072000000}"/>
    <cellStyle name="20% - Accent5 5 2 2" xfId="118" xr:uid="{00000000-0005-0000-0000-000073000000}"/>
    <cellStyle name="20% - Accent5 5 2 3" xfId="2028" xr:uid="{00000000-0005-0000-0000-00003F000000}"/>
    <cellStyle name="20% - Accent5 5 3" xfId="119" xr:uid="{00000000-0005-0000-0000-000074000000}"/>
    <cellStyle name="20% - Accent5 5 4" xfId="1697" xr:uid="{00000000-0005-0000-0000-00003E000000}"/>
    <cellStyle name="20% - Accent5 6" xfId="120" xr:uid="{00000000-0005-0000-0000-000075000000}"/>
    <cellStyle name="20% - Accent5 6 2" xfId="121" xr:uid="{00000000-0005-0000-0000-000076000000}"/>
    <cellStyle name="20% - Accent5 6 3" xfId="1815" xr:uid="{00000000-0005-0000-0000-000040000000}"/>
    <cellStyle name="20% - Accent5 7" xfId="122" xr:uid="{00000000-0005-0000-0000-000077000000}"/>
    <cellStyle name="20% - Accent6" xfId="1454" builtinId="50" customBuiltin="1"/>
    <cellStyle name="20% - Accent6 2" xfId="123" xr:uid="{00000000-0005-0000-0000-000078000000}"/>
    <cellStyle name="20% - Accent6 3" xfId="124" xr:uid="{00000000-0005-0000-0000-000079000000}"/>
    <cellStyle name="20% - Accent6 3 2" xfId="125" xr:uid="{00000000-0005-0000-0000-00007A000000}"/>
    <cellStyle name="20% - Accent6 3 2 2" xfId="126" xr:uid="{00000000-0005-0000-0000-00007B000000}"/>
    <cellStyle name="20% - Accent6 3 2 2 2" xfId="127" xr:uid="{00000000-0005-0000-0000-00007C000000}"/>
    <cellStyle name="20% - Accent6 3 2 2 3" xfId="1974" xr:uid="{00000000-0005-0000-0000-000045000000}"/>
    <cellStyle name="20% - Accent6 3 2 3" xfId="128" xr:uid="{00000000-0005-0000-0000-00007D000000}"/>
    <cellStyle name="20% - Accent6 3 2 4" xfId="1643" xr:uid="{00000000-0005-0000-0000-000044000000}"/>
    <cellStyle name="20% - Accent6 3 3" xfId="129" xr:uid="{00000000-0005-0000-0000-00007E000000}"/>
    <cellStyle name="20% - Accent6 3 3 2" xfId="130" xr:uid="{00000000-0005-0000-0000-00007F000000}"/>
    <cellStyle name="20% - Accent6 3 3 2 2" xfId="131" xr:uid="{00000000-0005-0000-0000-000080000000}"/>
    <cellStyle name="20% - Accent6 3 3 2 3" xfId="2080" xr:uid="{00000000-0005-0000-0000-000047000000}"/>
    <cellStyle name="20% - Accent6 3 3 3" xfId="132" xr:uid="{00000000-0005-0000-0000-000081000000}"/>
    <cellStyle name="20% - Accent6 3 3 4" xfId="1749" xr:uid="{00000000-0005-0000-0000-000046000000}"/>
    <cellStyle name="20% - Accent6 3 4" xfId="133" xr:uid="{00000000-0005-0000-0000-000082000000}"/>
    <cellStyle name="20% - Accent6 3 4 2" xfId="134" xr:uid="{00000000-0005-0000-0000-000083000000}"/>
    <cellStyle name="20% - Accent6 3 4 3" xfId="1868" xr:uid="{00000000-0005-0000-0000-000048000000}"/>
    <cellStyle name="20% - Accent6 3 5" xfId="135" xr:uid="{00000000-0005-0000-0000-000084000000}"/>
    <cellStyle name="20% - Accent6 3 6" xfId="1537" xr:uid="{00000000-0005-0000-0000-000043000000}"/>
    <cellStyle name="20% - Accent6 4" xfId="136" xr:uid="{00000000-0005-0000-0000-000085000000}"/>
    <cellStyle name="20% - Accent6 4 2" xfId="137" xr:uid="{00000000-0005-0000-0000-000086000000}"/>
    <cellStyle name="20% - Accent6 4 2 2" xfId="138" xr:uid="{00000000-0005-0000-0000-000087000000}"/>
    <cellStyle name="20% - Accent6 4 2 3" xfId="1932" xr:uid="{00000000-0005-0000-0000-00004A000000}"/>
    <cellStyle name="20% - Accent6 4 3" xfId="139" xr:uid="{00000000-0005-0000-0000-000088000000}"/>
    <cellStyle name="20% - Accent6 4 4" xfId="1601" xr:uid="{00000000-0005-0000-0000-000049000000}"/>
    <cellStyle name="20% - Accent6 5" xfId="140" xr:uid="{00000000-0005-0000-0000-000089000000}"/>
    <cellStyle name="20% - Accent6 5 2" xfId="141" xr:uid="{00000000-0005-0000-0000-00008A000000}"/>
    <cellStyle name="20% - Accent6 5 2 2" xfId="142" xr:uid="{00000000-0005-0000-0000-00008B000000}"/>
    <cellStyle name="20% - Accent6 5 2 3" xfId="2030" xr:uid="{00000000-0005-0000-0000-00004C000000}"/>
    <cellStyle name="20% - Accent6 5 3" xfId="143" xr:uid="{00000000-0005-0000-0000-00008C000000}"/>
    <cellStyle name="20% - Accent6 5 4" xfId="1699" xr:uid="{00000000-0005-0000-0000-00004B000000}"/>
    <cellStyle name="20% - Accent6 6" xfId="144" xr:uid="{00000000-0005-0000-0000-00008D000000}"/>
    <cellStyle name="20% - Accent6 6 2" xfId="145" xr:uid="{00000000-0005-0000-0000-00008E000000}"/>
    <cellStyle name="20% - Accent6 6 3" xfId="1817" xr:uid="{00000000-0005-0000-0000-00004D000000}"/>
    <cellStyle name="20% - Accent6 7" xfId="146" xr:uid="{00000000-0005-0000-0000-00008F000000}"/>
    <cellStyle name="40% - Accent1" xfId="1440" builtinId="31" customBuiltin="1"/>
    <cellStyle name="40% - Accent1 2" xfId="147" xr:uid="{00000000-0005-0000-0000-000090000000}"/>
    <cellStyle name="40% - Accent1 3" xfId="148" xr:uid="{00000000-0005-0000-0000-000091000000}"/>
    <cellStyle name="40% - Accent1 3 2" xfId="149" xr:uid="{00000000-0005-0000-0000-000092000000}"/>
    <cellStyle name="40% - Accent1 3 2 2" xfId="150" xr:uid="{00000000-0005-0000-0000-000093000000}"/>
    <cellStyle name="40% - Accent1 3 2 2 2" xfId="151" xr:uid="{00000000-0005-0000-0000-000094000000}"/>
    <cellStyle name="40% - Accent1 3 2 2 3" xfId="1965" xr:uid="{00000000-0005-0000-0000-000052000000}"/>
    <cellStyle name="40% - Accent1 3 2 3" xfId="152" xr:uid="{00000000-0005-0000-0000-000095000000}"/>
    <cellStyle name="40% - Accent1 3 2 4" xfId="1634" xr:uid="{00000000-0005-0000-0000-000051000000}"/>
    <cellStyle name="40% - Accent1 3 3" xfId="153" xr:uid="{00000000-0005-0000-0000-000096000000}"/>
    <cellStyle name="40% - Accent1 3 3 2" xfId="154" xr:uid="{00000000-0005-0000-0000-000097000000}"/>
    <cellStyle name="40% - Accent1 3 3 2 2" xfId="155" xr:uid="{00000000-0005-0000-0000-000098000000}"/>
    <cellStyle name="40% - Accent1 3 3 2 3" xfId="2071" xr:uid="{00000000-0005-0000-0000-000054000000}"/>
    <cellStyle name="40% - Accent1 3 3 3" xfId="156" xr:uid="{00000000-0005-0000-0000-000099000000}"/>
    <cellStyle name="40% - Accent1 3 3 4" xfId="1740" xr:uid="{00000000-0005-0000-0000-000053000000}"/>
    <cellStyle name="40% - Accent1 3 4" xfId="157" xr:uid="{00000000-0005-0000-0000-00009A000000}"/>
    <cellStyle name="40% - Accent1 3 4 2" xfId="158" xr:uid="{00000000-0005-0000-0000-00009B000000}"/>
    <cellStyle name="40% - Accent1 3 4 3" xfId="1859" xr:uid="{00000000-0005-0000-0000-000055000000}"/>
    <cellStyle name="40% - Accent1 3 5" xfId="159" xr:uid="{00000000-0005-0000-0000-00009C000000}"/>
    <cellStyle name="40% - Accent1 3 6" xfId="1528" xr:uid="{00000000-0005-0000-0000-000050000000}"/>
    <cellStyle name="40% - Accent1 4" xfId="160" xr:uid="{00000000-0005-0000-0000-00009D000000}"/>
    <cellStyle name="40% - Accent1 4 2" xfId="161" xr:uid="{00000000-0005-0000-0000-00009E000000}"/>
    <cellStyle name="40% - Accent1 4 2 2" xfId="162" xr:uid="{00000000-0005-0000-0000-00009F000000}"/>
    <cellStyle name="40% - Accent1 4 2 3" xfId="1923" xr:uid="{00000000-0005-0000-0000-000057000000}"/>
    <cellStyle name="40% - Accent1 4 3" xfId="163" xr:uid="{00000000-0005-0000-0000-0000A0000000}"/>
    <cellStyle name="40% - Accent1 4 4" xfId="1592" xr:uid="{00000000-0005-0000-0000-000056000000}"/>
    <cellStyle name="40% - Accent1 5" xfId="164" xr:uid="{00000000-0005-0000-0000-0000A1000000}"/>
    <cellStyle name="40% - Accent1 5 2" xfId="165" xr:uid="{00000000-0005-0000-0000-0000A2000000}"/>
    <cellStyle name="40% - Accent1 5 2 2" xfId="166" xr:uid="{00000000-0005-0000-0000-0000A3000000}"/>
    <cellStyle name="40% - Accent1 5 2 3" xfId="2021" xr:uid="{00000000-0005-0000-0000-000059000000}"/>
    <cellStyle name="40% - Accent1 5 3" xfId="167" xr:uid="{00000000-0005-0000-0000-0000A4000000}"/>
    <cellStyle name="40% - Accent1 5 4" xfId="1690" xr:uid="{00000000-0005-0000-0000-000058000000}"/>
    <cellStyle name="40% - Accent1 6" xfId="168" xr:uid="{00000000-0005-0000-0000-0000A5000000}"/>
    <cellStyle name="40% - Accent1 6 2" xfId="169" xr:uid="{00000000-0005-0000-0000-0000A6000000}"/>
    <cellStyle name="40% - Accent1 6 3" xfId="1808" xr:uid="{00000000-0005-0000-0000-00005A000000}"/>
    <cellStyle name="40% - Accent1 7" xfId="170" xr:uid="{00000000-0005-0000-0000-0000A7000000}"/>
    <cellStyle name="40% - Accent2" xfId="1443" builtinId="35" customBuiltin="1"/>
    <cellStyle name="40% - Accent2 2" xfId="171" xr:uid="{00000000-0005-0000-0000-0000A8000000}"/>
    <cellStyle name="40% - Accent2 3" xfId="172" xr:uid="{00000000-0005-0000-0000-0000A9000000}"/>
    <cellStyle name="40% - Accent2 3 2" xfId="173" xr:uid="{00000000-0005-0000-0000-0000AA000000}"/>
    <cellStyle name="40% - Accent2 3 2 2" xfId="174" xr:uid="{00000000-0005-0000-0000-0000AB000000}"/>
    <cellStyle name="40% - Accent2 3 2 2 2" xfId="175" xr:uid="{00000000-0005-0000-0000-0000AC000000}"/>
    <cellStyle name="40% - Accent2 3 2 2 3" xfId="1967" xr:uid="{00000000-0005-0000-0000-00005F000000}"/>
    <cellStyle name="40% - Accent2 3 2 3" xfId="176" xr:uid="{00000000-0005-0000-0000-0000AD000000}"/>
    <cellStyle name="40% - Accent2 3 2 4" xfId="1636" xr:uid="{00000000-0005-0000-0000-00005E000000}"/>
    <cellStyle name="40% - Accent2 3 3" xfId="177" xr:uid="{00000000-0005-0000-0000-0000AE000000}"/>
    <cellStyle name="40% - Accent2 3 3 2" xfId="178" xr:uid="{00000000-0005-0000-0000-0000AF000000}"/>
    <cellStyle name="40% - Accent2 3 3 2 2" xfId="179" xr:uid="{00000000-0005-0000-0000-0000B0000000}"/>
    <cellStyle name="40% - Accent2 3 3 2 3" xfId="2073" xr:uid="{00000000-0005-0000-0000-000061000000}"/>
    <cellStyle name="40% - Accent2 3 3 3" xfId="180" xr:uid="{00000000-0005-0000-0000-0000B1000000}"/>
    <cellStyle name="40% - Accent2 3 3 4" xfId="1742" xr:uid="{00000000-0005-0000-0000-000060000000}"/>
    <cellStyle name="40% - Accent2 3 4" xfId="181" xr:uid="{00000000-0005-0000-0000-0000B2000000}"/>
    <cellStyle name="40% - Accent2 3 4 2" xfId="182" xr:uid="{00000000-0005-0000-0000-0000B3000000}"/>
    <cellStyle name="40% - Accent2 3 4 3" xfId="1861" xr:uid="{00000000-0005-0000-0000-000062000000}"/>
    <cellStyle name="40% - Accent2 3 5" xfId="183" xr:uid="{00000000-0005-0000-0000-0000B4000000}"/>
    <cellStyle name="40% - Accent2 3 6" xfId="1530" xr:uid="{00000000-0005-0000-0000-00005D000000}"/>
    <cellStyle name="40% - Accent2 4" xfId="184" xr:uid="{00000000-0005-0000-0000-0000B5000000}"/>
    <cellStyle name="40% - Accent2 4 2" xfId="185" xr:uid="{00000000-0005-0000-0000-0000B6000000}"/>
    <cellStyle name="40% - Accent2 4 2 2" xfId="186" xr:uid="{00000000-0005-0000-0000-0000B7000000}"/>
    <cellStyle name="40% - Accent2 4 2 3" xfId="1925" xr:uid="{00000000-0005-0000-0000-000064000000}"/>
    <cellStyle name="40% - Accent2 4 3" xfId="187" xr:uid="{00000000-0005-0000-0000-0000B8000000}"/>
    <cellStyle name="40% - Accent2 4 4" xfId="1594" xr:uid="{00000000-0005-0000-0000-000063000000}"/>
    <cellStyle name="40% - Accent2 5" xfId="188" xr:uid="{00000000-0005-0000-0000-0000B9000000}"/>
    <cellStyle name="40% - Accent2 5 2" xfId="189" xr:uid="{00000000-0005-0000-0000-0000BA000000}"/>
    <cellStyle name="40% - Accent2 5 2 2" xfId="190" xr:uid="{00000000-0005-0000-0000-0000BB000000}"/>
    <cellStyle name="40% - Accent2 5 2 3" xfId="2023" xr:uid="{00000000-0005-0000-0000-000066000000}"/>
    <cellStyle name="40% - Accent2 5 3" xfId="191" xr:uid="{00000000-0005-0000-0000-0000BC000000}"/>
    <cellStyle name="40% - Accent2 5 4" xfId="1692" xr:uid="{00000000-0005-0000-0000-000065000000}"/>
    <cellStyle name="40% - Accent2 6" xfId="192" xr:uid="{00000000-0005-0000-0000-0000BD000000}"/>
    <cellStyle name="40% - Accent2 6 2" xfId="193" xr:uid="{00000000-0005-0000-0000-0000BE000000}"/>
    <cellStyle name="40% - Accent2 6 3" xfId="1810" xr:uid="{00000000-0005-0000-0000-000067000000}"/>
    <cellStyle name="40% - Accent2 7" xfId="194" xr:uid="{00000000-0005-0000-0000-0000BF000000}"/>
    <cellStyle name="40% - Accent3" xfId="1446" builtinId="39" customBuiltin="1"/>
    <cellStyle name="40% - Accent3 2" xfId="195" xr:uid="{00000000-0005-0000-0000-0000C0000000}"/>
    <cellStyle name="40% - Accent3 3" xfId="196" xr:uid="{00000000-0005-0000-0000-0000C1000000}"/>
    <cellStyle name="40% - Accent3 3 2" xfId="197" xr:uid="{00000000-0005-0000-0000-0000C2000000}"/>
    <cellStyle name="40% - Accent3 3 2 2" xfId="198" xr:uid="{00000000-0005-0000-0000-0000C3000000}"/>
    <cellStyle name="40% - Accent3 3 2 2 2" xfId="199" xr:uid="{00000000-0005-0000-0000-0000C4000000}"/>
    <cellStyle name="40% - Accent3 3 2 2 3" xfId="1969" xr:uid="{00000000-0005-0000-0000-00006C000000}"/>
    <cellStyle name="40% - Accent3 3 2 3" xfId="200" xr:uid="{00000000-0005-0000-0000-0000C5000000}"/>
    <cellStyle name="40% - Accent3 3 2 4" xfId="1638" xr:uid="{00000000-0005-0000-0000-00006B000000}"/>
    <cellStyle name="40% - Accent3 3 3" xfId="201" xr:uid="{00000000-0005-0000-0000-0000C6000000}"/>
    <cellStyle name="40% - Accent3 3 3 2" xfId="202" xr:uid="{00000000-0005-0000-0000-0000C7000000}"/>
    <cellStyle name="40% - Accent3 3 3 2 2" xfId="203" xr:uid="{00000000-0005-0000-0000-0000C8000000}"/>
    <cellStyle name="40% - Accent3 3 3 2 3" xfId="2075" xr:uid="{00000000-0005-0000-0000-00006E000000}"/>
    <cellStyle name="40% - Accent3 3 3 3" xfId="204" xr:uid="{00000000-0005-0000-0000-0000C9000000}"/>
    <cellStyle name="40% - Accent3 3 3 4" xfId="1744" xr:uid="{00000000-0005-0000-0000-00006D000000}"/>
    <cellStyle name="40% - Accent3 3 4" xfId="205" xr:uid="{00000000-0005-0000-0000-0000CA000000}"/>
    <cellStyle name="40% - Accent3 3 4 2" xfId="206" xr:uid="{00000000-0005-0000-0000-0000CB000000}"/>
    <cellStyle name="40% - Accent3 3 4 3" xfId="1863" xr:uid="{00000000-0005-0000-0000-00006F000000}"/>
    <cellStyle name="40% - Accent3 3 5" xfId="207" xr:uid="{00000000-0005-0000-0000-0000CC000000}"/>
    <cellStyle name="40% - Accent3 3 6" xfId="1532" xr:uid="{00000000-0005-0000-0000-00006A000000}"/>
    <cellStyle name="40% - Accent3 4" xfId="208" xr:uid="{00000000-0005-0000-0000-0000CD000000}"/>
    <cellStyle name="40% - Accent3 4 2" xfId="209" xr:uid="{00000000-0005-0000-0000-0000CE000000}"/>
    <cellStyle name="40% - Accent3 4 2 2" xfId="210" xr:uid="{00000000-0005-0000-0000-0000CF000000}"/>
    <cellStyle name="40% - Accent3 4 2 3" xfId="1927" xr:uid="{00000000-0005-0000-0000-000071000000}"/>
    <cellStyle name="40% - Accent3 4 3" xfId="211" xr:uid="{00000000-0005-0000-0000-0000D0000000}"/>
    <cellStyle name="40% - Accent3 4 4" xfId="1596" xr:uid="{00000000-0005-0000-0000-000070000000}"/>
    <cellStyle name="40% - Accent3 5" xfId="212" xr:uid="{00000000-0005-0000-0000-0000D1000000}"/>
    <cellStyle name="40% - Accent3 5 2" xfId="213" xr:uid="{00000000-0005-0000-0000-0000D2000000}"/>
    <cellStyle name="40% - Accent3 5 2 2" xfId="214" xr:uid="{00000000-0005-0000-0000-0000D3000000}"/>
    <cellStyle name="40% - Accent3 5 2 3" xfId="2025" xr:uid="{00000000-0005-0000-0000-000073000000}"/>
    <cellStyle name="40% - Accent3 5 3" xfId="215" xr:uid="{00000000-0005-0000-0000-0000D4000000}"/>
    <cellStyle name="40% - Accent3 5 4" xfId="1694" xr:uid="{00000000-0005-0000-0000-000072000000}"/>
    <cellStyle name="40% - Accent3 6" xfId="216" xr:uid="{00000000-0005-0000-0000-0000D5000000}"/>
    <cellStyle name="40% - Accent3 6 2" xfId="217" xr:uid="{00000000-0005-0000-0000-0000D6000000}"/>
    <cellStyle name="40% - Accent3 6 3" xfId="1812" xr:uid="{00000000-0005-0000-0000-000074000000}"/>
    <cellStyle name="40% - Accent3 7" xfId="218" xr:uid="{00000000-0005-0000-0000-0000D7000000}"/>
    <cellStyle name="40% - Accent4" xfId="1449" builtinId="43" customBuiltin="1"/>
    <cellStyle name="40% - Accent4 2" xfId="219" xr:uid="{00000000-0005-0000-0000-0000D8000000}"/>
    <cellStyle name="40% - Accent4 3" xfId="220" xr:uid="{00000000-0005-0000-0000-0000D9000000}"/>
    <cellStyle name="40% - Accent4 3 2" xfId="221" xr:uid="{00000000-0005-0000-0000-0000DA000000}"/>
    <cellStyle name="40% - Accent4 3 2 2" xfId="222" xr:uid="{00000000-0005-0000-0000-0000DB000000}"/>
    <cellStyle name="40% - Accent4 3 2 2 2" xfId="223" xr:uid="{00000000-0005-0000-0000-0000DC000000}"/>
    <cellStyle name="40% - Accent4 3 2 2 3" xfId="1971" xr:uid="{00000000-0005-0000-0000-000079000000}"/>
    <cellStyle name="40% - Accent4 3 2 3" xfId="224" xr:uid="{00000000-0005-0000-0000-0000DD000000}"/>
    <cellStyle name="40% - Accent4 3 2 4" xfId="1640" xr:uid="{00000000-0005-0000-0000-000078000000}"/>
    <cellStyle name="40% - Accent4 3 3" xfId="225" xr:uid="{00000000-0005-0000-0000-0000DE000000}"/>
    <cellStyle name="40% - Accent4 3 3 2" xfId="226" xr:uid="{00000000-0005-0000-0000-0000DF000000}"/>
    <cellStyle name="40% - Accent4 3 3 2 2" xfId="227" xr:uid="{00000000-0005-0000-0000-0000E0000000}"/>
    <cellStyle name="40% - Accent4 3 3 2 3" xfId="2077" xr:uid="{00000000-0005-0000-0000-00007B000000}"/>
    <cellStyle name="40% - Accent4 3 3 3" xfId="228" xr:uid="{00000000-0005-0000-0000-0000E1000000}"/>
    <cellStyle name="40% - Accent4 3 3 4" xfId="1746" xr:uid="{00000000-0005-0000-0000-00007A000000}"/>
    <cellStyle name="40% - Accent4 3 4" xfId="229" xr:uid="{00000000-0005-0000-0000-0000E2000000}"/>
    <cellStyle name="40% - Accent4 3 4 2" xfId="230" xr:uid="{00000000-0005-0000-0000-0000E3000000}"/>
    <cellStyle name="40% - Accent4 3 4 3" xfId="1865" xr:uid="{00000000-0005-0000-0000-00007C000000}"/>
    <cellStyle name="40% - Accent4 3 5" xfId="231" xr:uid="{00000000-0005-0000-0000-0000E4000000}"/>
    <cellStyle name="40% - Accent4 3 6" xfId="1534" xr:uid="{00000000-0005-0000-0000-000077000000}"/>
    <cellStyle name="40% - Accent4 4" xfId="232" xr:uid="{00000000-0005-0000-0000-0000E5000000}"/>
    <cellStyle name="40% - Accent4 4 2" xfId="233" xr:uid="{00000000-0005-0000-0000-0000E6000000}"/>
    <cellStyle name="40% - Accent4 4 2 2" xfId="234" xr:uid="{00000000-0005-0000-0000-0000E7000000}"/>
    <cellStyle name="40% - Accent4 4 2 3" xfId="1929" xr:uid="{00000000-0005-0000-0000-00007E000000}"/>
    <cellStyle name="40% - Accent4 4 3" xfId="235" xr:uid="{00000000-0005-0000-0000-0000E8000000}"/>
    <cellStyle name="40% - Accent4 4 4" xfId="1598" xr:uid="{00000000-0005-0000-0000-00007D000000}"/>
    <cellStyle name="40% - Accent4 5" xfId="236" xr:uid="{00000000-0005-0000-0000-0000E9000000}"/>
    <cellStyle name="40% - Accent4 5 2" xfId="237" xr:uid="{00000000-0005-0000-0000-0000EA000000}"/>
    <cellStyle name="40% - Accent4 5 2 2" xfId="238" xr:uid="{00000000-0005-0000-0000-0000EB000000}"/>
    <cellStyle name="40% - Accent4 5 2 3" xfId="2027" xr:uid="{00000000-0005-0000-0000-000080000000}"/>
    <cellStyle name="40% - Accent4 5 3" xfId="239" xr:uid="{00000000-0005-0000-0000-0000EC000000}"/>
    <cellStyle name="40% - Accent4 5 4" xfId="1696" xr:uid="{00000000-0005-0000-0000-00007F000000}"/>
    <cellStyle name="40% - Accent4 6" xfId="240" xr:uid="{00000000-0005-0000-0000-0000ED000000}"/>
    <cellStyle name="40% - Accent4 6 2" xfId="241" xr:uid="{00000000-0005-0000-0000-0000EE000000}"/>
    <cellStyle name="40% - Accent4 6 3" xfId="1814" xr:uid="{00000000-0005-0000-0000-000081000000}"/>
    <cellStyle name="40% - Accent4 7" xfId="242" xr:uid="{00000000-0005-0000-0000-0000EF000000}"/>
    <cellStyle name="40% - Accent5" xfId="1452" builtinId="47" customBuiltin="1"/>
    <cellStyle name="40% - Accent5 2" xfId="243" xr:uid="{00000000-0005-0000-0000-0000F0000000}"/>
    <cellStyle name="40% - Accent5 3" xfId="244" xr:uid="{00000000-0005-0000-0000-0000F1000000}"/>
    <cellStyle name="40% - Accent5 3 2" xfId="245" xr:uid="{00000000-0005-0000-0000-0000F2000000}"/>
    <cellStyle name="40% - Accent5 3 2 2" xfId="246" xr:uid="{00000000-0005-0000-0000-0000F3000000}"/>
    <cellStyle name="40% - Accent5 3 2 2 2" xfId="247" xr:uid="{00000000-0005-0000-0000-0000F4000000}"/>
    <cellStyle name="40% - Accent5 3 2 2 3" xfId="1973" xr:uid="{00000000-0005-0000-0000-000086000000}"/>
    <cellStyle name="40% - Accent5 3 2 3" xfId="248" xr:uid="{00000000-0005-0000-0000-0000F5000000}"/>
    <cellStyle name="40% - Accent5 3 2 4" xfId="1642" xr:uid="{00000000-0005-0000-0000-000085000000}"/>
    <cellStyle name="40% - Accent5 3 3" xfId="249" xr:uid="{00000000-0005-0000-0000-0000F6000000}"/>
    <cellStyle name="40% - Accent5 3 3 2" xfId="250" xr:uid="{00000000-0005-0000-0000-0000F7000000}"/>
    <cellStyle name="40% - Accent5 3 3 2 2" xfId="251" xr:uid="{00000000-0005-0000-0000-0000F8000000}"/>
    <cellStyle name="40% - Accent5 3 3 2 3" xfId="2079" xr:uid="{00000000-0005-0000-0000-000088000000}"/>
    <cellStyle name="40% - Accent5 3 3 3" xfId="252" xr:uid="{00000000-0005-0000-0000-0000F9000000}"/>
    <cellStyle name="40% - Accent5 3 3 4" xfId="1748" xr:uid="{00000000-0005-0000-0000-000087000000}"/>
    <cellStyle name="40% - Accent5 3 4" xfId="253" xr:uid="{00000000-0005-0000-0000-0000FA000000}"/>
    <cellStyle name="40% - Accent5 3 4 2" xfId="254" xr:uid="{00000000-0005-0000-0000-0000FB000000}"/>
    <cellStyle name="40% - Accent5 3 4 3" xfId="1867" xr:uid="{00000000-0005-0000-0000-000089000000}"/>
    <cellStyle name="40% - Accent5 3 5" xfId="255" xr:uid="{00000000-0005-0000-0000-0000FC000000}"/>
    <cellStyle name="40% - Accent5 3 6" xfId="1536" xr:uid="{00000000-0005-0000-0000-000084000000}"/>
    <cellStyle name="40% - Accent5 4" xfId="256" xr:uid="{00000000-0005-0000-0000-0000FD000000}"/>
    <cellStyle name="40% - Accent5 4 2" xfId="257" xr:uid="{00000000-0005-0000-0000-0000FE000000}"/>
    <cellStyle name="40% - Accent5 4 2 2" xfId="258" xr:uid="{00000000-0005-0000-0000-0000FF000000}"/>
    <cellStyle name="40% - Accent5 4 2 3" xfId="1931" xr:uid="{00000000-0005-0000-0000-00008B000000}"/>
    <cellStyle name="40% - Accent5 4 3" xfId="259" xr:uid="{00000000-0005-0000-0000-000000010000}"/>
    <cellStyle name="40% - Accent5 4 4" xfId="1600" xr:uid="{00000000-0005-0000-0000-00008A000000}"/>
    <cellStyle name="40% - Accent5 5" xfId="260" xr:uid="{00000000-0005-0000-0000-000001010000}"/>
    <cellStyle name="40% - Accent5 5 2" xfId="261" xr:uid="{00000000-0005-0000-0000-000002010000}"/>
    <cellStyle name="40% - Accent5 5 2 2" xfId="262" xr:uid="{00000000-0005-0000-0000-000003010000}"/>
    <cellStyle name="40% - Accent5 5 2 3" xfId="2029" xr:uid="{00000000-0005-0000-0000-00008D000000}"/>
    <cellStyle name="40% - Accent5 5 3" xfId="263" xr:uid="{00000000-0005-0000-0000-000004010000}"/>
    <cellStyle name="40% - Accent5 5 4" xfId="1698" xr:uid="{00000000-0005-0000-0000-00008C000000}"/>
    <cellStyle name="40% - Accent5 6" xfId="264" xr:uid="{00000000-0005-0000-0000-000005010000}"/>
    <cellStyle name="40% - Accent5 6 2" xfId="265" xr:uid="{00000000-0005-0000-0000-000006010000}"/>
    <cellStyle name="40% - Accent5 6 3" xfId="1816" xr:uid="{00000000-0005-0000-0000-00008E000000}"/>
    <cellStyle name="40% - Accent5 7" xfId="266" xr:uid="{00000000-0005-0000-0000-000007010000}"/>
    <cellStyle name="40% - Accent6" xfId="1455" builtinId="51" customBuiltin="1"/>
    <cellStyle name="40% - Accent6 2" xfId="267" xr:uid="{00000000-0005-0000-0000-000008010000}"/>
    <cellStyle name="40% - Accent6 3" xfId="268" xr:uid="{00000000-0005-0000-0000-000009010000}"/>
    <cellStyle name="40% - Accent6 3 2" xfId="269" xr:uid="{00000000-0005-0000-0000-00000A010000}"/>
    <cellStyle name="40% - Accent6 3 2 2" xfId="270" xr:uid="{00000000-0005-0000-0000-00000B010000}"/>
    <cellStyle name="40% - Accent6 3 2 2 2" xfId="271" xr:uid="{00000000-0005-0000-0000-00000C010000}"/>
    <cellStyle name="40% - Accent6 3 2 2 3" xfId="1975" xr:uid="{00000000-0005-0000-0000-000093000000}"/>
    <cellStyle name="40% - Accent6 3 2 3" xfId="272" xr:uid="{00000000-0005-0000-0000-00000D010000}"/>
    <cellStyle name="40% - Accent6 3 2 4" xfId="1644" xr:uid="{00000000-0005-0000-0000-000092000000}"/>
    <cellStyle name="40% - Accent6 3 3" xfId="273" xr:uid="{00000000-0005-0000-0000-00000E010000}"/>
    <cellStyle name="40% - Accent6 3 3 2" xfId="274" xr:uid="{00000000-0005-0000-0000-00000F010000}"/>
    <cellStyle name="40% - Accent6 3 3 2 2" xfId="275" xr:uid="{00000000-0005-0000-0000-000010010000}"/>
    <cellStyle name="40% - Accent6 3 3 2 3" xfId="2081" xr:uid="{00000000-0005-0000-0000-000095000000}"/>
    <cellStyle name="40% - Accent6 3 3 3" xfId="276" xr:uid="{00000000-0005-0000-0000-000011010000}"/>
    <cellStyle name="40% - Accent6 3 3 4" xfId="1750" xr:uid="{00000000-0005-0000-0000-000094000000}"/>
    <cellStyle name="40% - Accent6 3 4" xfId="277" xr:uid="{00000000-0005-0000-0000-000012010000}"/>
    <cellStyle name="40% - Accent6 3 4 2" xfId="278" xr:uid="{00000000-0005-0000-0000-000013010000}"/>
    <cellStyle name="40% - Accent6 3 4 3" xfId="1869" xr:uid="{00000000-0005-0000-0000-000096000000}"/>
    <cellStyle name="40% - Accent6 3 5" xfId="279" xr:uid="{00000000-0005-0000-0000-000014010000}"/>
    <cellStyle name="40% - Accent6 3 6" xfId="1538" xr:uid="{00000000-0005-0000-0000-000091000000}"/>
    <cellStyle name="40% - Accent6 4" xfId="280" xr:uid="{00000000-0005-0000-0000-000015010000}"/>
    <cellStyle name="40% - Accent6 4 2" xfId="281" xr:uid="{00000000-0005-0000-0000-000016010000}"/>
    <cellStyle name="40% - Accent6 4 2 2" xfId="282" xr:uid="{00000000-0005-0000-0000-000017010000}"/>
    <cellStyle name="40% - Accent6 4 2 3" xfId="1933" xr:uid="{00000000-0005-0000-0000-000098000000}"/>
    <cellStyle name="40% - Accent6 4 3" xfId="283" xr:uid="{00000000-0005-0000-0000-000018010000}"/>
    <cellStyle name="40% - Accent6 4 4" xfId="1602" xr:uid="{00000000-0005-0000-0000-000097000000}"/>
    <cellStyle name="40% - Accent6 5" xfId="284" xr:uid="{00000000-0005-0000-0000-000019010000}"/>
    <cellStyle name="40% - Accent6 5 2" xfId="285" xr:uid="{00000000-0005-0000-0000-00001A010000}"/>
    <cellStyle name="40% - Accent6 5 2 2" xfId="286" xr:uid="{00000000-0005-0000-0000-00001B010000}"/>
    <cellStyle name="40% - Accent6 5 2 3" xfId="2031" xr:uid="{00000000-0005-0000-0000-00009A000000}"/>
    <cellStyle name="40% - Accent6 5 3" xfId="287" xr:uid="{00000000-0005-0000-0000-00001C010000}"/>
    <cellStyle name="40% - Accent6 5 4" xfId="1700" xr:uid="{00000000-0005-0000-0000-000099000000}"/>
    <cellStyle name="40% - Accent6 6" xfId="288" xr:uid="{00000000-0005-0000-0000-00001D010000}"/>
    <cellStyle name="40% - Accent6 6 2" xfId="289" xr:uid="{00000000-0005-0000-0000-00001E010000}"/>
    <cellStyle name="40% - Accent6 6 3" xfId="1818" xr:uid="{00000000-0005-0000-0000-00009B000000}"/>
    <cellStyle name="40% - Accent6 7" xfId="290" xr:uid="{00000000-0005-0000-0000-00001F010000}"/>
    <cellStyle name="60% - Accent1 2" xfId="291" xr:uid="{00000000-0005-0000-0000-000020010000}"/>
    <cellStyle name="60% - Accent1 3" xfId="1482" xr:uid="{00000000-0005-0000-0000-000041060000}"/>
    <cellStyle name="60% - Accent2 2" xfId="292" xr:uid="{00000000-0005-0000-0000-000021010000}"/>
    <cellStyle name="60% - Accent2 3" xfId="1483" xr:uid="{00000000-0005-0000-0000-000042060000}"/>
    <cellStyle name="60% - Accent3 2" xfId="293" xr:uid="{00000000-0005-0000-0000-000022010000}"/>
    <cellStyle name="60% - Accent3 3" xfId="1484" xr:uid="{00000000-0005-0000-0000-000043060000}"/>
    <cellStyle name="60% - Accent4 2" xfId="294" xr:uid="{00000000-0005-0000-0000-000023010000}"/>
    <cellStyle name="60% - Accent4 3" xfId="1485" xr:uid="{00000000-0005-0000-0000-000044060000}"/>
    <cellStyle name="60% - Accent5 2" xfId="295" xr:uid="{00000000-0005-0000-0000-000024010000}"/>
    <cellStyle name="60% - Accent5 3" xfId="1486" xr:uid="{00000000-0005-0000-0000-000045060000}"/>
    <cellStyle name="60% - Accent6 2" xfId="296" xr:uid="{00000000-0005-0000-0000-000025010000}"/>
    <cellStyle name="60% - Accent6 3" xfId="1487" xr:uid="{00000000-0005-0000-0000-000046060000}"/>
    <cellStyle name="Accent1" xfId="1438" builtinId="29" customBuiltin="1"/>
    <cellStyle name="Accent1 2" xfId="297" xr:uid="{00000000-0005-0000-0000-000026010000}"/>
    <cellStyle name="Accent2" xfId="1441" builtinId="33" customBuiltin="1"/>
    <cellStyle name="Accent2 2" xfId="298" xr:uid="{00000000-0005-0000-0000-000027010000}"/>
    <cellStyle name="Accent3" xfId="1444" builtinId="37" customBuiltin="1"/>
    <cellStyle name="Accent3 2" xfId="299" xr:uid="{00000000-0005-0000-0000-000028010000}"/>
    <cellStyle name="Accent4" xfId="1447" builtinId="41" customBuiltin="1"/>
    <cellStyle name="Accent4 2" xfId="300" xr:uid="{00000000-0005-0000-0000-000029010000}"/>
    <cellStyle name="Accent5" xfId="1450" builtinId="45" customBuiltin="1"/>
    <cellStyle name="Accent5 2" xfId="301" xr:uid="{00000000-0005-0000-0000-00002A010000}"/>
    <cellStyle name="Accent6" xfId="1453" builtinId="49" customBuiltin="1"/>
    <cellStyle name="Accent6 2" xfId="302" xr:uid="{00000000-0005-0000-0000-00002B010000}"/>
    <cellStyle name="Bad" xfId="1429" builtinId="27" customBuiltin="1"/>
    <cellStyle name="Bad 2" xfId="303" xr:uid="{00000000-0005-0000-0000-00002C010000}"/>
    <cellStyle name="Calculation" xfId="1432" builtinId="22" customBuiltin="1"/>
    <cellStyle name="Calculation 2" xfId="304" xr:uid="{00000000-0005-0000-0000-00002D010000}"/>
    <cellStyle name="Check Cell" xfId="1434" builtinId="23" customBuiltin="1"/>
    <cellStyle name="Check Cell 2" xfId="305" xr:uid="{00000000-0005-0000-0000-00002E010000}"/>
    <cellStyle name="Comma [0] 2" xfId="306" xr:uid="{00000000-0005-0000-0000-000030010000}"/>
    <cellStyle name="Comma 2" xfId="307" xr:uid="{00000000-0005-0000-0000-000031010000}"/>
    <cellStyle name="Comma 2 10" xfId="308" xr:uid="{00000000-0005-0000-0000-000032010000}"/>
    <cellStyle name="Comma 2 10 2" xfId="2143" xr:uid="{00000000-0005-0000-0000-0000BD000000}"/>
    <cellStyle name="Comma 2 11" xfId="1459" xr:uid="{00000000-0005-0000-0000-0000BC000000}"/>
    <cellStyle name="Comma 2 2" xfId="309" xr:uid="{00000000-0005-0000-0000-000033010000}"/>
    <cellStyle name="Comma 2 2 2" xfId="310" xr:uid="{00000000-0005-0000-0000-000034010000}"/>
    <cellStyle name="Comma 2 2 2 2" xfId="311" xr:uid="{00000000-0005-0000-0000-000035010000}"/>
    <cellStyle name="Comma 2 2 2 2 2" xfId="312" xr:uid="{00000000-0005-0000-0000-000036010000}"/>
    <cellStyle name="Comma 2 2 2 2 2 2" xfId="313" xr:uid="{00000000-0005-0000-0000-000037010000}"/>
    <cellStyle name="Comma 2 2 2 2 2 2 2" xfId="314" xr:uid="{00000000-0005-0000-0000-000038010000}"/>
    <cellStyle name="Comma 2 2 2 2 2 2 3" xfId="2132" xr:uid="{00000000-0005-0000-0000-0000C2000000}"/>
    <cellStyle name="Comma 2 2 2 2 2 3" xfId="315" xr:uid="{00000000-0005-0000-0000-000039010000}"/>
    <cellStyle name="Comma 2 2 2 2 2 4" xfId="1801" xr:uid="{00000000-0005-0000-0000-0000C1000000}"/>
    <cellStyle name="Comma 2 2 2 2 3" xfId="316" xr:uid="{00000000-0005-0000-0000-00003A010000}"/>
    <cellStyle name="Comma 2 2 2 2 3 2" xfId="317" xr:uid="{00000000-0005-0000-0000-00003B010000}"/>
    <cellStyle name="Comma 2 2 2 2 3 3" xfId="1920" xr:uid="{00000000-0005-0000-0000-0000C3000000}"/>
    <cellStyle name="Comma 2 2 2 2 4" xfId="318" xr:uid="{00000000-0005-0000-0000-00003C010000}"/>
    <cellStyle name="Comma 2 2 2 2 5" xfId="1589" xr:uid="{00000000-0005-0000-0000-0000C0000000}"/>
    <cellStyle name="Comma 2 2 2 3" xfId="319" xr:uid="{00000000-0005-0000-0000-00003D010000}"/>
    <cellStyle name="Comma 2 2 2 3 2" xfId="320" xr:uid="{00000000-0005-0000-0000-00003E010000}"/>
    <cellStyle name="Comma 2 2 2 3 2 2" xfId="321" xr:uid="{00000000-0005-0000-0000-00003F010000}"/>
    <cellStyle name="Comma 2 2 2 3 2 3" xfId="2039" xr:uid="{00000000-0005-0000-0000-0000C5000000}"/>
    <cellStyle name="Comma 2 2 2 3 3" xfId="322" xr:uid="{00000000-0005-0000-0000-000040010000}"/>
    <cellStyle name="Comma 2 2 2 3 4" xfId="1708" xr:uid="{00000000-0005-0000-0000-0000C4000000}"/>
    <cellStyle name="Comma 2 2 2 4" xfId="323" xr:uid="{00000000-0005-0000-0000-000041010000}"/>
    <cellStyle name="Comma 2 2 2 4 2" xfId="324" xr:uid="{00000000-0005-0000-0000-000042010000}"/>
    <cellStyle name="Comma 2 2 2 4 3" xfId="1852" xr:uid="{00000000-0005-0000-0000-0000C6000000}"/>
    <cellStyle name="Comma 2 2 2 5" xfId="325" xr:uid="{00000000-0005-0000-0000-000043010000}"/>
    <cellStyle name="Comma 2 2 2 6" xfId="1521" xr:uid="{00000000-0005-0000-0000-0000BF000000}"/>
    <cellStyle name="Comma 2 2 3" xfId="326" xr:uid="{00000000-0005-0000-0000-000044010000}"/>
    <cellStyle name="Comma 2 2 3 2" xfId="327" xr:uid="{00000000-0005-0000-0000-000045010000}"/>
    <cellStyle name="Comma 2 2 3 2 2" xfId="328" xr:uid="{00000000-0005-0000-0000-000046010000}"/>
    <cellStyle name="Comma 2 2 3 2 2 2" xfId="329" xr:uid="{00000000-0005-0000-0000-000047010000}"/>
    <cellStyle name="Comma 2 2 3 2 2 3" xfId="2010" xr:uid="{00000000-0005-0000-0000-0000C9000000}"/>
    <cellStyle name="Comma 2 2 3 2 3" xfId="330" xr:uid="{00000000-0005-0000-0000-000048010000}"/>
    <cellStyle name="Comma 2 2 3 2 4" xfId="1679" xr:uid="{00000000-0005-0000-0000-0000C8000000}"/>
    <cellStyle name="Comma 2 2 3 3" xfId="331" xr:uid="{00000000-0005-0000-0000-000049010000}"/>
    <cellStyle name="Comma 2 2 3 3 2" xfId="332" xr:uid="{00000000-0005-0000-0000-00004A010000}"/>
    <cellStyle name="Comma 2 2 3 3 2 2" xfId="333" xr:uid="{00000000-0005-0000-0000-00004B010000}"/>
    <cellStyle name="Comma 2 2 3 3 2 3" xfId="2116" xr:uid="{00000000-0005-0000-0000-0000CB000000}"/>
    <cellStyle name="Comma 2 2 3 3 3" xfId="334" xr:uid="{00000000-0005-0000-0000-00004C010000}"/>
    <cellStyle name="Comma 2 2 3 3 4" xfId="1785" xr:uid="{00000000-0005-0000-0000-0000CA000000}"/>
    <cellStyle name="Comma 2 2 3 4" xfId="335" xr:uid="{00000000-0005-0000-0000-00004D010000}"/>
    <cellStyle name="Comma 2 2 3 4 2" xfId="336" xr:uid="{00000000-0005-0000-0000-00004E010000}"/>
    <cellStyle name="Comma 2 2 3 4 3" xfId="1904" xr:uid="{00000000-0005-0000-0000-0000CC000000}"/>
    <cellStyle name="Comma 2 2 3 5" xfId="337" xr:uid="{00000000-0005-0000-0000-00004F010000}"/>
    <cellStyle name="Comma 2 2 3 6" xfId="1573" xr:uid="{00000000-0005-0000-0000-0000C7000000}"/>
    <cellStyle name="Comma 2 2 4" xfId="338" xr:uid="{00000000-0005-0000-0000-000050010000}"/>
    <cellStyle name="Comma 2 2 4 2" xfId="339" xr:uid="{00000000-0005-0000-0000-000051010000}"/>
    <cellStyle name="Comma 2 2 4 2 2" xfId="340" xr:uid="{00000000-0005-0000-0000-000052010000}"/>
    <cellStyle name="Comma 2 2 4 2 2 2" xfId="341" xr:uid="{00000000-0005-0000-0000-000053010000}"/>
    <cellStyle name="Comma 2 2 4 2 2 3" xfId="2124" xr:uid="{00000000-0005-0000-0000-0000CF000000}"/>
    <cellStyle name="Comma 2 2 4 2 3" xfId="342" xr:uid="{00000000-0005-0000-0000-000054010000}"/>
    <cellStyle name="Comma 2 2 4 2 4" xfId="1793" xr:uid="{00000000-0005-0000-0000-0000CE000000}"/>
    <cellStyle name="Comma 2 2 4 3" xfId="343" xr:uid="{00000000-0005-0000-0000-000055010000}"/>
    <cellStyle name="Comma 2 2 4 3 2" xfId="344" xr:uid="{00000000-0005-0000-0000-000056010000}"/>
    <cellStyle name="Comma 2 2 4 3 3" xfId="1912" xr:uid="{00000000-0005-0000-0000-0000D0000000}"/>
    <cellStyle name="Comma 2 2 4 4" xfId="345" xr:uid="{00000000-0005-0000-0000-000057010000}"/>
    <cellStyle name="Comma 2 2 4 5" xfId="1581" xr:uid="{00000000-0005-0000-0000-0000CD000000}"/>
    <cellStyle name="Comma 2 2 5" xfId="346" xr:uid="{00000000-0005-0000-0000-000058010000}"/>
    <cellStyle name="Comma 2 2 6" xfId="347" xr:uid="{00000000-0005-0000-0000-000059010000}"/>
    <cellStyle name="Comma 2 2 6 2" xfId="348" xr:uid="{00000000-0005-0000-0000-00005A010000}"/>
    <cellStyle name="Comma 2 2 6 2 2" xfId="349" xr:uid="{00000000-0005-0000-0000-00005B010000}"/>
    <cellStyle name="Comma 2 2 6 2 3" xfId="2018" xr:uid="{00000000-0005-0000-0000-0000D3000000}"/>
    <cellStyle name="Comma 2 2 6 3" xfId="350" xr:uid="{00000000-0005-0000-0000-00005C010000}"/>
    <cellStyle name="Comma 2 2 6 4" xfId="1687" xr:uid="{00000000-0005-0000-0000-0000D2000000}"/>
    <cellStyle name="Comma 2 2 7" xfId="351" xr:uid="{00000000-0005-0000-0000-00005D010000}"/>
    <cellStyle name="Comma 2 3" xfId="352" xr:uid="{00000000-0005-0000-0000-00005E010000}"/>
    <cellStyle name="Comma 2 3 2" xfId="353" xr:uid="{00000000-0005-0000-0000-00005F010000}"/>
    <cellStyle name="Comma 2 3 2 2" xfId="354" xr:uid="{00000000-0005-0000-0000-000060010000}"/>
    <cellStyle name="Comma 2 3 2 2 2" xfId="355" xr:uid="{00000000-0005-0000-0000-000061010000}"/>
    <cellStyle name="Comma 2 3 2 2 2 2" xfId="356" xr:uid="{00000000-0005-0000-0000-000062010000}"/>
    <cellStyle name="Comma 2 3 2 2 2 2 2" xfId="357" xr:uid="{00000000-0005-0000-0000-000063010000}"/>
    <cellStyle name="Comma 2 3 2 2 2 2 3" xfId="1997" xr:uid="{00000000-0005-0000-0000-0000D8000000}"/>
    <cellStyle name="Comma 2 3 2 2 2 3" xfId="358" xr:uid="{00000000-0005-0000-0000-000064010000}"/>
    <cellStyle name="Comma 2 3 2 2 2 4" xfId="1666" xr:uid="{00000000-0005-0000-0000-0000D7000000}"/>
    <cellStyle name="Comma 2 3 2 2 3" xfId="359" xr:uid="{00000000-0005-0000-0000-000065010000}"/>
    <cellStyle name="Comma 2 3 2 2 3 2" xfId="360" xr:uid="{00000000-0005-0000-0000-000066010000}"/>
    <cellStyle name="Comma 2 3 2 2 3 2 2" xfId="361" xr:uid="{00000000-0005-0000-0000-000067010000}"/>
    <cellStyle name="Comma 2 3 2 2 3 2 3" xfId="2103" xr:uid="{00000000-0005-0000-0000-0000DA000000}"/>
    <cellStyle name="Comma 2 3 2 2 3 3" xfId="362" xr:uid="{00000000-0005-0000-0000-000068010000}"/>
    <cellStyle name="Comma 2 3 2 2 3 4" xfId="1772" xr:uid="{00000000-0005-0000-0000-0000D9000000}"/>
    <cellStyle name="Comma 2 3 2 2 4" xfId="363" xr:uid="{00000000-0005-0000-0000-000069010000}"/>
    <cellStyle name="Comma 2 3 2 2 4 2" xfId="364" xr:uid="{00000000-0005-0000-0000-00006A010000}"/>
    <cellStyle name="Comma 2 3 2 2 4 3" xfId="1891" xr:uid="{00000000-0005-0000-0000-0000DB000000}"/>
    <cellStyle name="Comma 2 3 2 2 5" xfId="365" xr:uid="{00000000-0005-0000-0000-00006B010000}"/>
    <cellStyle name="Comma 2 3 2 2 6" xfId="1560" xr:uid="{00000000-0005-0000-0000-0000D6000000}"/>
    <cellStyle name="Comma 2 3 2 3" xfId="366" xr:uid="{00000000-0005-0000-0000-00006C010000}"/>
    <cellStyle name="Comma 2 3 2 3 2" xfId="367" xr:uid="{00000000-0005-0000-0000-00006D010000}"/>
    <cellStyle name="Comma 2 3 2 3 2 2" xfId="368" xr:uid="{00000000-0005-0000-0000-00006E010000}"/>
    <cellStyle name="Comma 2 3 2 3 2 3" xfId="1949" xr:uid="{00000000-0005-0000-0000-0000DD000000}"/>
    <cellStyle name="Comma 2 3 2 3 3" xfId="369" xr:uid="{00000000-0005-0000-0000-00006F010000}"/>
    <cellStyle name="Comma 2 3 2 3 4" xfId="1618" xr:uid="{00000000-0005-0000-0000-0000DC000000}"/>
    <cellStyle name="Comma 2 3 2 4" xfId="370" xr:uid="{00000000-0005-0000-0000-000070010000}"/>
    <cellStyle name="Comma 2 3 2 4 2" xfId="371" xr:uid="{00000000-0005-0000-0000-000071010000}"/>
    <cellStyle name="Comma 2 3 2 4 2 2" xfId="372" xr:uid="{00000000-0005-0000-0000-000072010000}"/>
    <cellStyle name="Comma 2 3 2 4 2 3" xfId="2055" xr:uid="{00000000-0005-0000-0000-0000DF000000}"/>
    <cellStyle name="Comma 2 3 2 4 3" xfId="373" xr:uid="{00000000-0005-0000-0000-000073010000}"/>
    <cellStyle name="Comma 2 3 2 4 4" xfId="1724" xr:uid="{00000000-0005-0000-0000-0000DE000000}"/>
    <cellStyle name="Comma 2 3 2 5" xfId="374" xr:uid="{00000000-0005-0000-0000-000074010000}"/>
    <cellStyle name="Comma 2 3 2 5 2" xfId="375" xr:uid="{00000000-0005-0000-0000-000075010000}"/>
    <cellStyle name="Comma 2 3 2 5 3" xfId="1839" xr:uid="{00000000-0005-0000-0000-0000E0000000}"/>
    <cellStyle name="Comma 2 3 2 6" xfId="376" xr:uid="{00000000-0005-0000-0000-000076010000}"/>
    <cellStyle name="Comma 2 3 2 7" xfId="1508" xr:uid="{00000000-0005-0000-0000-0000D5000000}"/>
    <cellStyle name="Comma 2 3 3" xfId="377" xr:uid="{00000000-0005-0000-0000-000077010000}"/>
    <cellStyle name="Comma 2 3 3 2" xfId="378" xr:uid="{00000000-0005-0000-0000-000078010000}"/>
    <cellStyle name="Comma 2 3 3 2 2" xfId="379" xr:uid="{00000000-0005-0000-0000-000079010000}"/>
    <cellStyle name="Comma 2 3 3 2 2 2" xfId="380" xr:uid="{00000000-0005-0000-0000-00007A010000}"/>
    <cellStyle name="Comma 2 3 3 2 2 3" xfId="1981" xr:uid="{00000000-0005-0000-0000-0000E3000000}"/>
    <cellStyle name="Comma 2 3 3 2 3" xfId="381" xr:uid="{00000000-0005-0000-0000-00007B010000}"/>
    <cellStyle name="Comma 2 3 3 2 4" xfId="1650" xr:uid="{00000000-0005-0000-0000-0000E2000000}"/>
    <cellStyle name="Comma 2 3 3 3" xfId="382" xr:uid="{00000000-0005-0000-0000-00007C010000}"/>
    <cellStyle name="Comma 2 3 3 3 2" xfId="383" xr:uid="{00000000-0005-0000-0000-00007D010000}"/>
    <cellStyle name="Comma 2 3 3 3 2 2" xfId="384" xr:uid="{00000000-0005-0000-0000-00007E010000}"/>
    <cellStyle name="Comma 2 3 3 3 2 3" xfId="2087" xr:uid="{00000000-0005-0000-0000-0000E5000000}"/>
    <cellStyle name="Comma 2 3 3 3 3" xfId="385" xr:uid="{00000000-0005-0000-0000-00007F010000}"/>
    <cellStyle name="Comma 2 3 3 3 4" xfId="1756" xr:uid="{00000000-0005-0000-0000-0000E4000000}"/>
    <cellStyle name="Comma 2 3 3 4" xfId="386" xr:uid="{00000000-0005-0000-0000-000080010000}"/>
    <cellStyle name="Comma 2 3 3 4 2" xfId="387" xr:uid="{00000000-0005-0000-0000-000081010000}"/>
    <cellStyle name="Comma 2 3 3 4 3" xfId="1875" xr:uid="{00000000-0005-0000-0000-0000E6000000}"/>
    <cellStyle name="Comma 2 3 3 5" xfId="388" xr:uid="{00000000-0005-0000-0000-000082010000}"/>
    <cellStyle name="Comma 2 3 3 6" xfId="1544" xr:uid="{00000000-0005-0000-0000-0000E1000000}"/>
    <cellStyle name="Comma 2 3 4" xfId="389" xr:uid="{00000000-0005-0000-0000-000083010000}"/>
    <cellStyle name="Comma 2 3 4 2" xfId="390" xr:uid="{00000000-0005-0000-0000-000084010000}"/>
    <cellStyle name="Comma 2 3 4 2 2" xfId="391" xr:uid="{00000000-0005-0000-0000-000085010000}"/>
    <cellStyle name="Comma 2 3 4 2 2 2" xfId="392" xr:uid="{00000000-0005-0000-0000-000086010000}"/>
    <cellStyle name="Comma 2 3 4 2 2 3" xfId="2129" xr:uid="{00000000-0005-0000-0000-0000E9000000}"/>
    <cellStyle name="Comma 2 3 4 2 3" xfId="393" xr:uid="{00000000-0005-0000-0000-000087010000}"/>
    <cellStyle name="Comma 2 3 4 2 4" xfId="1798" xr:uid="{00000000-0005-0000-0000-0000E8000000}"/>
    <cellStyle name="Comma 2 3 4 3" xfId="394" xr:uid="{00000000-0005-0000-0000-000088010000}"/>
    <cellStyle name="Comma 2 3 4 3 2" xfId="395" xr:uid="{00000000-0005-0000-0000-000089010000}"/>
    <cellStyle name="Comma 2 3 4 3 3" xfId="1917" xr:uid="{00000000-0005-0000-0000-0000EA000000}"/>
    <cellStyle name="Comma 2 3 4 4" xfId="396" xr:uid="{00000000-0005-0000-0000-00008A010000}"/>
    <cellStyle name="Comma 2 3 4 5" xfId="1586" xr:uid="{00000000-0005-0000-0000-0000E7000000}"/>
    <cellStyle name="Comma 2 3 5" xfId="397" xr:uid="{00000000-0005-0000-0000-00008B010000}"/>
    <cellStyle name="Comma 2 3 5 2" xfId="398" xr:uid="{00000000-0005-0000-0000-00008C010000}"/>
    <cellStyle name="Comma 2 3 5 2 2" xfId="399" xr:uid="{00000000-0005-0000-0000-00008D010000}"/>
    <cellStyle name="Comma 2 3 5 2 3" xfId="2036" xr:uid="{00000000-0005-0000-0000-0000EC000000}"/>
    <cellStyle name="Comma 2 3 5 3" xfId="400" xr:uid="{00000000-0005-0000-0000-00008E010000}"/>
    <cellStyle name="Comma 2 3 5 4" xfId="1705" xr:uid="{00000000-0005-0000-0000-0000EB000000}"/>
    <cellStyle name="Comma 2 3 6" xfId="401" xr:uid="{00000000-0005-0000-0000-00008F010000}"/>
    <cellStyle name="Comma 2 3 6 2" xfId="402" xr:uid="{00000000-0005-0000-0000-000090010000}"/>
    <cellStyle name="Comma 2 3 6 3" xfId="1823" xr:uid="{00000000-0005-0000-0000-0000ED000000}"/>
    <cellStyle name="Comma 2 3 7" xfId="403" xr:uid="{00000000-0005-0000-0000-000091010000}"/>
    <cellStyle name="Comma 2 3 7 2" xfId="1492" xr:uid="{00000000-0005-0000-0000-0000EE000000}"/>
    <cellStyle name="Comma 2 3 8" xfId="404" xr:uid="{00000000-0005-0000-0000-000092010000}"/>
    <cellStyle name="Comma 2 3 8 2" xfId="2153" xr:uid="{00000000-0005-0000-0000-0000EF000000}"/>
    <cellStyle name="Comma 2 3 9" xfId="1465" xr:uid="{00000000-0005-0000-0000-0000D4000000}"/>
    <cellStyle name="Comma 2 4" xfId="405" xr:uid="{00000000-0005-0000-0000-000093010000}"/>
    <cellStyle name="Comma 2 4 2" xfId="406" xr:uid="{00000000-0005-0000-0000-000094010000}"/>
    <cellStyle name="Comma 2 4 2 2" xfId="407" xr:uid="{00000000-0005-0000-0000-000095010000}"/>
    <cellStyle name="Comma 2 4 2 2 2" xfId="408" xr:uid="{00000000-0005-0000-0000-000096010000}"/>
    <cellStyle name="Comma 2 4 2 2 3" xfId="1957" xr:uid="{00000000-0005-0000-0000-0000F2000000}"/>
    <cellStyle name="Comma 2 4 2 3" xfId="409" xr:uid="{00000000-0005-0000-0000-000097010000}"/>
    <cellStyle name="Comma 2 4 2 4" xfId="1626" xr:uid="{00000000-0005-0000-0000-0000F1000000}"/>
    <cellStyle name="Comma 2 4 3" xfId="410" xr:uid="{00000000-0005-0000-0000-000098010000}"/>
    <cellStyle name="Comma 2 4 3 2" xfId="411" xr:uid="{00000000-0005-0000-0000-000099010000}"/>
    <cellStyle name="Comma 2 4 3 2 2" xfId="412" xr:uid="{00000000-0005-0000-0000-00009A010000}"/>
    <cellStyle name="Comma 2 4 3 2 3" xfId="2063" xr:uid="{00000000-0005-0000-0000-0000F4000000}"/>
    <cellStyle name="Comma 2 4 3 3" xfId="413" xr:uid="{00000000-0005-0000-0000-00009B010000}"/>
    <cellStyle name="Comma 2 4 3 4" xfId="1732" xr:uid="{00000000-0005-0000-0000-0000F3000000}"/>
    <cellStyle name="Comma 2 4 4" xfId="414" xr:uid="{00000000-0005-0000-0000-00009C010000}"/>
    <cellStyle name="Comma 2 4 4 2" xfId="415" xr:uid="{00000000-0005-0000-0000-00009D010000}"/>
    <cellStyle name="Comma 2 4 4 3" xfId="1849" xr:uid="{00000000-0005-0000-0000-0000F5000000}"/>
    <cellStyle name="Comma 2 4 5" xfId="416" xr:uid="{00000000-0005-0000-0000-00009E010000}"/>
    <cellStyle name="Comma 2 4 5 2" xfId="1518" xr:uid="{00000000-0005-0000-0000-0000F6000000}"/>
    <cellStyle name="Comma 2 4 6" xfId="417" xr:uid="{00000000-0005-0000-0000-00009F010000}"/>
    <cellStyle name="Comma 2 4 6 2" xfId="2161" xr:uid="{00000000-0005-0000-0000-0000F7000000}"/>
    <cellStyle name="Comma 2 4 7" xfId="1466" xr:uid="{00000000-0005-0000-0000-0000F0000000}"/>
    <cellStyle name="Comma 2 5" xfId="418" xr:uid="{00000000-0005-0000-0000-0000A0010000}"/>
    <cellStyle name="Comma 2 5 2" xfId="419" xr:uid="{00000000-0005-0000-0000-0000A1010000}"/>
    <cellStyle name="Comma 2 5 2 2" xfId="420" xr:uid="{00000000-0005-0000-0000-0000A2010000}"/>
    <cellStyle name="Comma 2 5 2 2 2" xfId="421" xr:uid="{00000000-0005-0000-0000-0000A3010000}"/>
    <cellStyle name="Comma 2 5 2 2 3" xfId="2007" xr:uid="{00000000-0005-0000-0000-0000FA000000}"/>
    <cellStyle name="Comma 2 5 2 3" xfId="422" xr:uid="{00000000-0005-0000-0000-0000A4010000}"/>
    <cellStyle name="Comma 2 5 2 4" xfId="1676" xr:uid="{00000000-0005-0000-0000-0000F9000000}"/>
    <cellStyle name="Comma 2 5 3" xfId="423" xr:uid="{00000000-0005-0000-0000-0000A5010000}"/>
    <cellStyle name="Comma 2 5 3 2" xfId="424" xr:uid="{00000000-0005-0000-0000-0000A6010000}"/>
    <cellStyle name="Comma 2 5 3 2 2" xfId="425" xr:uid="{00000000-0005-0000-0000-0000A7010000}"/>
    <cellStyle name="Comma 2 5 3 2 3" xfId="2113" xr:uid="{00000000-0005-0000-0000-0000FC000000}"/>
    <cellStyle name="Comma 2 5 3 3" xfId="426" xr:uid="{00000000-0005-0000-0000-0000A8010000}"/>
    <cellStyle name="Comma 2 5 3 4" xfId="1782" xr:uid="{00000000-0005-0000-0000-0000FB000000}"/>
    <cellStyle name="Comma 2 5 4" xfId="427" xr:uid="{00000000-0005-0000-0000-0000A9010000}"/>
    <cellStyle name="Comma 2 5 4 2" xfId="428" xr:uid="{00000000-0005-0000-0000-0000AA010000}"/>
    <cellStyle name="Comma 2 5 4 3" xfId="1901" xr:uid="{00000000-0005-0000-0000-0000FD000000}"/>
    <cellStyle name="Comma 2 5 5" xfId="429" xr:uid="{00000000-0005-0000-0000-0000AB010000}"/>
    <cellStyle name="Comma 2 5 6" xfId="1570" xr:uid="{00000000-0005-0000-0000-0000F8000000}"/>
    <cellStyle name="Comma 2 6" xfId="430" xr:uid="{00000000-0005-0000-0000-0000AC010000}"/>
    <cellStyle name="Comma 2 6 2" xfId="431" xr:uid="{00000000-0005-0000-0000-0000AD010000}"/>
    <cellStyle name="Comma 2 6 2 2" xfId="432" xr:uid="{00000000-0005-0000-0000-0000AE010000}"/>
    <cellStyle name="Comma 2 6 2 2 2" xfId="433" xr:uid="{00000000-0005-0000-0000-0000AF010000}"/>
    <cellStyle name="Comma 2 6 2 2 3" xfId="2121" xr:uid="{00000000-0005-0000-0000-000000010000}"/>
    <cellStyle name="Comma 2 6 2 3" xfId="434" xr:uid="{00000000-0005-0000-0000-0000B0010000}"/>
    <cellStyle name="Comma 2 6 2 4" xfId="1790" xr:uid="{00000000-0005-0000-0000-0000FF000000}"/>
    <cellStyle name="Comma 2 6 3" xfId="435" xr:uid="{00000000-0005-0000-0000-0000B1010000}"/>
    <cellStyle name="Comma 2 6 3 2" xfId="436" xr:uid="{00000000-0005-0000-0000-0000B2010000}"/>
    <cellStyle name="Comma 2 6 3 3" xfId="1909" xr:uid="{00000000-0005-0000-0000-000001010000}"/>
    <cellStyle name="Comma 2 6 4" xfId="437" xr:uid="{00000000-0005-0000-0000-0000B3010000}"/>
    <cellStyle name="Comma 2 6 5" xfId="1578" xr:uid="{00000000-0005-0000-0000-0000FE000000}"/>
    <cellStyle name="Comma 2 7" xfId="438" xr:uid="{00000000-0005-0000-0000-0000B4010000}"/>
    <cellStyle name="Comma 2 8" xfId="439" xr:uid="{00000000-0005-0000-0000-0000B5010000}"/>
    <cellStyle name="Comma 2 8 2" xfId="440" xr:uid="{00000000-0005-0000-0000-0000B6010000}"/>
    <cellStyle name="Comma 2 8 2 2" xfId="441" xr:uid="{00000000-0005-0000-0000-0000B7010000}"/>
    <cellStyle name="Comma 2 8 2 3" xfId="2136" xr:uid="{00000000-0005-0000-0000-000004010000}"/>
    <cellStyle name="Comma 2 8 3" xfId="442" xr:uid="{00000000-0005-0000-0000-0000B8010000}"/>
    <cellStyle name="Comma 2 8 4" xfId="1805" xr:uid="{00000000-0005-0000-0000-000003010000}"/>
    <cellStyle name="Comma 2 9" xfId="443" xr:uid="{00000000-0005-0000-0000-0000B9010000}"/>
    <cellStyle name="Comma 2 9 2" xfId="444" xr:uid="{00000000-0005-0000-0000-0000BA010000}"/>
    <cellStyle name="Comma 2 9 2 2" xfId="445" xr:uid="{00000000-0005-0000-0000-0000BB010000}"/>
    <cellStyle name="Comma 2 9 2 3" xfId="2015" xr:uid="{00000000-0005-0000-0000-000006010000}"/>
    <cellStyle name="Comma 2 9 3" xfId="446" xr:uid="{00000000-0005-0000-0000-0000BC010000}"/>
    <cellStyle name="Comma 2 9 4" xfId="1684" xr:uid="{00000000-0005-0000-0000-000005010000}"/>
    <cellStyle name="Comma 3" xfId="447" xr:uid="{00000000-0005-0000-0000-0000BD010000}"/>
    <cellStyle name="Comma 3 10" xfId="448" xr:uid="{00000000-0005-0000-0000-0000BE010000}"/>
    <cellStyle name="Comma 3 10 2" xfId="1489" xr:uid="{00000000-0005-0000-0000-000008010000}"/>
    <cellStyle name="Comma 3 11" xfId="449" xr:uid="{00000000-0005-0000-0000-0000BF010000}"/>
    <cellStyle name="Comma 3 11 2" xfId="2144" xr:uid="{00000000-0005-0000-0000-000009010000}"/>
    <cellStyle name="Comma 3 12" xfId="1462" xr:uid="{00000000-0005-0000-0000-000007010000}"/>
    <cellStyle name="Comma 3 2" xfId="450" xr:uid="{00000000-0005-0000-0000-0000C0010000}"/>
    <cellStyle name="Comma 3 2 2" xfId="451" xr:uid="{00000000-0005-0000-0000-0000C1010000}"/>
    <cellStyle name="Comma 3 2 2 2" xfId="452" xr:uid="{00000000-0005-0000-0000-0000C2010000}"/>
    <cellStyle name="Comma 3 2 2 2 2" xfId="453" xr:uid="{00000000-0005-0000-0000-0000C3010000}"/>
    <cellStyle name="Comma 3 2 2 2 2 2" xfId="454" xr:uid="{00000000-0005-0000-0000-0000C4010000}"/>
    <cellStyle name="Comma 3 2 2 2 2 2 2" xfId="455" xr:uid="{00000000-0005-0000-0000-0000C5010000}"/>
    <cellStyle name="Comma 3 2 2 2 2 2 3" xfId="2001" xr:uid="{00000000-0005-0000-0000-00000E010000}"/>
    <cellStyle name="Comma 3 2 2 2 2 3" xfId="456" xr:uid="{00000000-0005-0000-0000-0000C6010000}"/>
    <cellStyle name="Comma 3 2 2 2 2 4" xfId="1670" xr:uid="{00000000-0005-0000-0000-00000D010000}"/>
    <cellStyle name="Comma 3 2 2 2 3" xfId="457" xr:uid="{00000000-0005-0000-0000-0000C7010000}"/>
    <cellStyle name="Comma 3 2 2 2 3 2" xfId="458" xr:uid="{00000000-0005-0000-0000-0000C8010000}"/>
    <cellStyle name="Comma 3 2 2 2 3 2 2" xfId="459" xr:uid="{00000000-0005-0000-0000-0000C9010000}"/>
    <cellStyle name="Comma 3 2 2 2 3 2 3" xfId="2107" xr:uid="{00000000-0005-0000-0000-000010010000}"/>
    <cellStyle name="Comma 3 2 2 2 3 3" xfId="460" xr:uid="{00000000-0005-0000-0000-0000CA010000}"/>
    <cellStyle name="Comma 3 2 2 2 3 4" xfId="1776" xr:uid="{00000000-0005-0000-0000-00000F010000}"/>
    <cellStyle name="Comma 3 2 2 2 4" xfId="461" xr:uid="{00000000-0005-0000-0000-0000CB010000}"/>
    <cellStyle name="Comma 3 2 2 2 4 2" xfId="462" xr:uid="{00000000-0005-0000-0000-0000CC010000}"/>
    <cellStyle name="Comma 3 2 2 2 4 3" xfId="1895" xr:uid="{00000000-0005-0000-0000-000011010000}"/>
    <cellStyle name="Comma 3 2 2 2 5" xfId="463" xr:uid="{00000000-0005-0000-0000-0000CD010000}"/>
    <cellStyle name="Comma 3 2 2 2 6" xfId="1564" xr:uid="{00000000-0005-0000-0000-00000C010000}"/>
    <cellStyle name="Comma 3 2 2 3" xfId="464" xr:uid="{00000000-0005-0000-0000-0000CE010000}"/>
    <cellStyle name="Comma 3 2 2 3 2" xfId="465" xr:uid="{00000000-0005-0000-0000-0000CF010000}"/>
    <cellStyle name="Comma 3 2 2 3 2 2" xfId="466" xr:uid="{00000000-0005-0000-0000-0000D0010000}"/>
    <cellStyle name="Comma 3 2 2 3 2 3" xfId="1952" xr:uid="{00000000-0005-0000-0000-000013010000}"/>
    <cellStyle name="Comma 3 2 2 3 3" xfId="467" xr:uid="{00000000-0005-0000-0000-0000D1010000}"/>
    <cellStyle name="Comma 3 2 2 3 4" xfId="1621" xr:uid="{00000000-0005-0000-0000-000012010000}"/>
    <cellStyle name="Comma 3 2 2 4" xfId="468" xr:uid="{00000000-0005-0000-0000-0000D2010000}"/>
    <cellStyle name="Comma 3 2 2 4 2" xfId="469" xr:uid="{00000000-0005-0000-0000-0000D3010000}"/>
    <cellStyle name="Comma 3 2 2 4 2 2" xfId="470" xr:uid="{00000000-0005-0000-0000-0000D4010000}"/>
    <cellStyle name="Comma 3 2 2 4 2 3" xfId="2058" xr:uid="{00000000-0005-0000-0000-000015010000}"/>
    <cellStyle name="Comma 3 2 2 4 3" xfId="471" xr:uid="{00000000-0005-0000-0000-0000D5010000}"/>
    <cellStyle name="Comma 3 2 2 4 4" xfId="1727" xr:uid="{00000000-0005-0000-0000-000014010000}"/>
    <cellStyle name="Comma 3 2 2 5" xfId="472" xr:uid="{00000000-0005-0000-0000-0000D6010000}"/>
    <cellStyle name="Comma 3 2 2 5 2" xfId="473" xr:uid="{00000000-0005-0000-0000-0000D7010000}"/>
    <cellStyle name="Comma 3 2 2 5 3" xfId="1843" xr:uid="{00000000-0005-0000-0000-000016010000}"/>
    <cellStyle name="Comma 3 2 2 6" xfId="474" xr:uid="{00000000-0005-0000-0000-0000D8010000}"/>
    <cellStyle name="Comma 3 2 2 7" xfId="1512" xr:uid="{00000000-0005-0000-0000-00000B010000}"/>
    <cellStyle name="Comma 3 2 3" xfId="475" xr:uid="{00000000-0005-0000-0000-0000D9010000}"/>
    <cellStyle name="Comma 3 2 3 2" xfId="476" xr:uid="{00000000-0005-0000-0000-0000DA010000}"/>
    <cellStyle name="Comma 3 2 3 2 2" xfId="477" xr:uid="{00000000-0005-0000-0000-0000DB010000}"/>
    <cellStyle name="Comma 3 2 3 2 2 2" xfId="478" xr:uid="{00000000-0005-0000-0000-0000DC010000}"/>
    <cellStyle name="Comma 3 2 3 2 2 3" xfId="1984" xr:uid="{00000000-0005-0000-0000-000019010000}"/>
    <cellStyle name="Comma 3 2 3 2 3" xfId="479" xr:uid="{00000000-0005-0000-0000-0000DD010000}"/>
    <cellStyle name="Comma 3 2 3 2 4" xfId="1653" xr:uid="{00000000-0005-0000-0000-000018010000}"/>
    <cellStyle name="Comma 3 2 3 3" xfId="480" xr:uid="{00000000-0005-0000-0000-0000DE010000}"/>
    <cellStyle name="Comma 3 2 3 3 2" xfId="481" xr:uid="{00000000-0005-0000-0000-0000DF010000}"/>
    <cellStyle name="Comma 3 2 3 3 2 2" xfId="482" xr:uid="{00000000-0005-0000-0000-0000E0010000}"/>
    <cellStyle name="Comma 3 2 3 3 2 3" xfId="2090" xr:uid="{00000000-0005-0000-0000-00001B010000}"/>
    <cellStyle name="Comma 3 2 3 3 3" xfId="483" xr:uid="{00000000-0005-0000-0000-0000E1010000}"/>
    <cellStyle name="Comma 3 2 3 3 4" xfId="1759" xr:uid="{00000000-0005-0000-0000-00001A010000}"/>
    <cellStyle name="Comma 3 2 3 4" xfId="484" xr:uid="{00000000-0005-0000-0000-0000E2010000}"/>
    <cellStyle name="Comma 3 2 3 4 2" xfId="485" xr:uid="{00000000-0005-0000-0000-0000E3010000}"/>
    <cellStyle name="Comma 3 2 3 4 3" xfId="1878" xr:uid="{00000000-0005-0000-0000-00001C010000}"/>
    <cellStyle name="Comma 3 2 3 5" xfId="486" xr:uid="{00000000-0005-0000-0000-0000E4010000}"/>
    <cellStyle name="Comma 3 2 3 6" xfId="1547" xr:uid="{00000000-0005-0000-0000-000017010000}"/>
    <cellStyle name="Comma 3 2 4" xfId="487" xr:uid="{00000000-0005-0000-0000-0000E5010000}"/>
    <cellStyle name="Comma 3 2 4 2" xfId="488" xr:uid="{00000000-0005-0000-0000-0000E6010000}"/>
    <cellStyle name="Comma 3 2 4 2 2" xfId="489" xr:uid="{00000000-0005-0000-0000-0000E7010000}"/>
    <cellStyle name="Comma 3 2 4 2 3" xfId="1938" xr:uid="{00000000-0005-0000-0000-00001E010000}"/>
    <cellStyle name="Comma 3 2 4 3" xfId="490" xr:uid="{00000000-0005-0000-0000-0000E8010000}"/>
    <cellStyle name="Comma 3 2 4 4" xfId="1607" xr:uid="{00000000-0005-0000-0000-00001D010000}"/>
    <cellStyle name="Comma 3 2 5" xfId="491" xr:uid="{00000000-0005-0000-0000-0000E9010000}"/>
    <cellStyle name="Comma 3 2 5 2" xfId="492" xr:uid="{00000000-0005-0000-0000-0000EA010000}"/>
    <cellStyle name="Comma 3 2 5 2 2" xfId="493" xr:uid="{00000000-0005-0000-0000-0000EB010000}"/>
    <cellStyle name="Comma 3 2 5 2 3" xfId="2044" xr:uid="{00000000-0005-0000-0000-000020010000}"/>
    <cellStyle name="Comma 3 2 5 3" xfId="494" xr:uid="{00000000-0005-0000-0000-0000EC010000}"/>
    <cellStyle name="Comma 3 2 5 4" xfId="1713" xr:uid="{00000000-0005-0000-0000-00001F010000}"/>
    <cellStyle name="Comma 3 2 6" xfId="495" xr:uid="{00000000-0005-0000-0000-0000ED010000}"/>
    <cellStyle name="Comma 3 2 6 2" xfId="496" xr:uid="{00000000-0005-0000-0000-0000EE010000}"/>
    <cellStyle name="Comma 3 2 6 3" xfId="1826" xr:uid="{00000000-0005-0000-0000-000021010000}"/>
    <cellStyle name="Comma 3 2 7" xfId="497" xr:uid="{00000000-0005-0000-0000-0000EF010000}"/>
    <cellStyle name="Comma 3 2 7 2" xfId="1495" xr:uid="{00000000-0005-0000-0000-000022010000}"/>
    <cellStyle name="Comma 3 2 8" xfId="498" xr:uid="{00000000-0005-0000-0000-0000F0010000}"/>
    <cellStyle name="Comma 3 2 8 2" xfId="2156" xr:uid="{00000000-0005-0000-0000-000023010000}"/>
    <cellStyle name="Comma 3 2 9" xfId="1467" xr:uid="{00000000-0005-0000-0000-00000A010000}"/>
    <cellStyle name="Comma 3 3" xfId="499" xr:uid="{00000000-0005-0000-0000-0000F1010000}"/>
    <cellStyle name="Comma 3 3 2" xfId="500" xr:uid="{00000000-0005-0000-0000-0000F2010000}"/>
    <cellStyle name="Comma 3 3 2 2" xfId="501" xr:uid="{00000000-0005-0000-0000-0000F3010000}"/>
    <cellStyle name="Comma 3 3 2 2 2" xfId="502" xr:uid="{00000000-0005-0000-0000-0000F4010000}"/>
    <cellStyle name="Comma 3 3 2 2 2 2" xfId="503" xr:uid="{00000000-0005-0000-0000-0000F5010000}"/>
    <cellStyle name="Comma 3 3 2 2 2 3" xfId="1990" xr:uid="{00000000-0005-0000-0000-000027010000}"/>
    <cellStyle name="Comma 3 3 2 2 3" xfId="504" xr:uid="{00000000-0005-0000-0000-0000F6010000}"/>
    <cellStyle name="Comma 3 3 2 2 4" xfId="1659" xr:uid="{00000000-0005-0000-0000-000026010000}"/>
    <cellStyle name="Comma 3 3 2 3" xfId="505" xr:uid="{00000000-0005-0000-0000-0000F7010000}"/>
    <cellStyle name="Comma 3 3 2 3 2" xfId="506" xr:uid="{00000000-0005-0000-0000-0000F8010000}"/>
    <cellStyle name="Comma 3 3 2 3 2 2" xfId="507" xr:uid="{00000000-0005-0000-0000-0000F9010000}"/>
    <cellStyle name="Comma 3 3 2 3 2 3" xfId="2096" xr:uid="{00000000-0005-0000-0000-000029010000}"/>
    <cellStyle name="Comma 3 3 2 3 3" xfId="508" xr:uid="{00000000-0005-0000-0000-0000FA010000}"/>
    <cellStyle name="Comma 3 3 2 3 4" xfId="1765" xr:uid="{00000000-0005-0000-0000-000028010000}"/>
    <cellStyle name="Comma 3 3 2 4" xfId="509" xr:uid="{00000000-0005-0000-0000-0000FB010000}"/>
    <cellStyle name="Comma 3 3 2 4 2" xfId="510" xr:uid="{00000000-0005-0000-0000-0000FC010000}"/>
    <cellStyle name="Comma 3 3 2 4 3" xfId="1884" xr:uid="{00000000-0005-0000-0000-00002A010000}"/>
    <cellStyle name="Comma 3 3 2 5" xfId="511" xr:uid="{00000000-0005-0000-0000-0000FD010000}"/>
    <cellStyle name="Comma 3 3 2 6" xfId="1553" xr:uid="{00000000-0005-0000-0000-000025010000}"/>
    <cellStyle name="Comma 3 3 3" xfId="512" xr:uid="{00000000-0005-0000-0000-0000FE010000}"/>
    <cellStyle name="Comma 3 3 3 2" xfId="513" xr:uid="{00000000-0005-0000-0000-0000FF010000}"/>
    <cellStyle name="Comma 3 3 3 2 2" xfId="514" xr:uid="{00000000-0005-0000-0000-000000020000}"/>
    <cellStyle name="Comma 3 3 3 2 3" xfId="1943" xr:uid="{00000000-0005-0000-0000-00002C010000}"/>
    <cellStyle name="Comma 3 3 3 3" xfId="515" xr:uid="{00000000-0005-0000-0000-000001020000}"/>
    <cellStyle name="Comma 3 3 3 4" xfId="1612" xr:uid="{00000000-0005-0000-0000-00002B010000}"/>
    <cellStyle name="Comma 3 3 4" xfId="516" xr:uid="{00000000-0005-0000-0000-000002020000}"/>
    <cellStyle name="Comma 3 3 4 2" xfId="517" xr:uid="{00000000-0005-0000-0000-000003020000}"/>
    <cellStyle name="Comma 3 3 4 2 2" xfId="518" xr:uid="{00000000-0005-0000-0000-000004020000}"/>
    <cellStyle name="Comma 3 3 4 2 3" xfId="2049" xr:uid="{00000000-0005-0000-0000-00002E010000}"/>
    <cellStyle name="Comma 3 3 4 3" xfId="519" xr:uid="{00000000-0005-0000-0000-000005020000}"/>
    <cellStyle name="Comma 3 3 4 4" xfId="1718" xr:uid="{00000000-0005-0000-0000-00002D010000}"/>
    <cellStyle name="Comma 3 3 5" xfId="520" xr:uid="{00000000-0005-0000-0000-000006020000}"/>
    <cellStyle name="Comma 3 3 5 2" xfId="521" xr:uid="{00000000-0005-0000-0000-000007020000}"/>
    <cellStyle name="Comma 3 3 5 3" xfId="1832" xr:uid="{00000000-0005-0000-0000-00002F010000}"/>
    <cellStyle name="Comma 3 3 6" xfId="522" xr:uid="{00000000-0005-0000-0000-000008020000}"/>
    <cellStyle name="Comma 3 3 6 2" xfId="1501" xr:uid="{00000000-0005-0000-0000-000030010000}"/>
    <cellStyle name="Comma 3 3 7" xfId="523" xr:uid="{00000000-0005-0000-0000-000009020000}"/>
    <cellStyle name="Comma 3 3 7 2" xfId="2164" xr:uid="{00000000-0005-0000-0000-000031010000}"/>
    <cellStyle name="Comma 3 3 8" xfId="1468" xr:uid="{00000000-0005-0000-0000-000024010000}"/>
    <cellStyle name="Comma 3 4" xfId="524" xr:uid="{00000000-0005-0000-0000-00000A020000}"/>
    <cellStyle name="Comma 3 5" xfId="525" xr:uid="{00000000-0005-0000-0000-00000B020000}"/>
    <cellStyle name="Comma 3 5 2" xfId="526" xr:uid="{00000000-0005-0000-0000-00000C020000}"/>
    <cellStyle name="Comma 3 5 2 2" xfId="527" xr:uid="{00000000-0005-0000-0000-00000D020000}"/>
    <cellStyle name="Comma 3 5 2 2 2" xfId="528" xr:uid="{00000000-0005-0000-0000-00000E020000}"/>
    <cellStyle name="Comma 3 5 2 2 2 2" xfId="529" xr:uid="{00000000-0005-0000-0000-00000F020000}"/>
    <cellStyle name="Comma 3 5 2 2 2 3" xfId="1996" xr:uid="{00000000-0005-0000-0000-000036010000}"/>
    <cellStyle name="Comma 3 5 2 2 3" xfId="530" xr:uid="{00000000-0005-0000-0000-000010020000}"/>
    <cellStyle name="Comma 3 5 2 2 4" xfId="1665" xr:uid="{00000000-0005-0000-0000-000035010000}"/>
    <cellStyle name="Comma 3 5 2 3" xfId="531" xr:uid="{00000000-0005-0000-0000-000011020000}"/>
    <cellStyle name="Comma 3 5 2 3 2" xfId="532" xr:uid="{00000000-0005-0000-0000-000012020000}"/>
    <cellStyle name="Comma 3 5 2 3 2 2" xfId="533" xr:uid="{00000000-0005-0000-0000-000013020000}"/>
    <cellStyle name="Comma 3 5 2 3 2 3" xfId="2102" xr:uid="{00000000-0005-0000-0000-000038010000}"/>
    <cellStyle name="Comma 3 5 2 3 3" xfId="534" xr:uid="{00000000-0005-0000-0000-000014020000}"/>
    <cellStyle name="Comma 3 5 2 3 4" xfId="1771" xr:uid="{00000000-0005-0000-0000-000037010000}"/>
    <cellStyle name="Comma 3 5 2 4" xfId="535" xr:uid="{00000000-0005-0000-0000-000015020000}"/>
    <cellStyle name="Comma 3 5 2 4 2" xfId="536" xr:uid="{00000000-0005-0000-0000-000016020000}"/>
    <cellStyle name="Comma 3 5 2 4 3" xfId="1890" xr:uid="{00000000-0005-0000-0000-000039010000}"/>
    <cellStyle name="Comma 3 5 2 5" xfId="537" xr:uid="{00000000-0005-0000-0000-000017020000}"/>
    <cellStyle name="Comma 3 5 2 6" xfId="1559" xr:uid="{00000000-0005-0000-0000-000034010000}"/>
    <cellStyle name="Comma 3 5 3" xfId="538" xr:uid="{00000000-0005-0000-0000-000018020000}"/>
    <cellStyle name="Comma 3 5 3 2" xfId="539" xr:uid="{00000000-0005-0000-0000-000019020000}"/>
    <cellStyle name="Comma 3 5 3 2 2" xfId="540" xr:uid="{00000000-0005-0000-0000-00001A020000}"/>
    <cellStyle name="Comma 3 5 3 2 3" xfId="1948" xr:uid="{00000000-0005-0000-0000-00003B010000}"/>
    <cellStyle name="Comma 3 5 3 3" xfId="541" xr:uid="{00000000-0005-0000-0000-00001B020000}"/>
    <cellStyle name="Comma 3 5 3 4" xfId="1617" xr:uid="{00000000-0005-0000-0000-00003A010000}"/>
    <cellStyle name="Comma 3 5 4" xfId="542" xr:uid="{00000000-0005-0000-0000-00001C020000}"/>
    <cellStyle name="Comma 3 5 4 2" xfId="543" xr:uid="{00000000-0005-0000-0000-00001D020000}"/>
    <cellStyle name="Comma 3 5 4 2 2" xfId="544" xr:uid="{00000000-0005-0000-0000-00001E020000}"/>
    <cellStyle name="Comma 3 5 4 2 3" xfId="2054" xr:uid="{00000000-0005-0000-0000-00003D010000}"/>
    <cellStyle name="Comma 3 5 4 3" xfId="545" xr:uid="{00000000-0005-0000-0000-00001F020000}"/>
    <cellStyle name="Comma 3 5 4 4" xfId="1723" xr:uid="{00000000-0005-0000-0000-00003C010000}"/>
    <cellStyle name="Comma 3 5 5" xfId="546" xr:uid="{00000000-0005-0000-0000-000020020000}"/>
    <cellStyle name="Comma 3 5 5 2" xfId="547" xr:uid="{00000000-0005-0000-0000-000021020000}"/>
    <cellStyle name="Comma 3 5 5 3" xfId="1838" xr:uid="{00000000-0005-0000-0000-00003E010000}"/>
    <cellStyle name="Comma 3 5 6" xfId="548" xr:uid="{00000000-0005-0000-0000-000022020000}"/>
    <cellStyle name="Comma 3 5 7" xfId="1507" xr:uid="{00000000-0005-0000-0000-000033010000}"/>
    <cellStyle name="Comma 3 6" xfId="549" xr:uid="{00000000-0005-0000-0000-000023020000}"/>
    <cellStyle name="Comma 3 6 2" xfId="550" xr:uid="{00000000-0005-0000-0000-000024020000}"/>
    <cellStyle name="Comma 3 6 2 2" xfId="551" xr:uid="{00000000-0005-0000-0000-000025020000}"/>
    <cellStyle name="Comma 3 6 2 2 2" xfId="552" xr:uid="{00000000-0005-0000-0000-000026020000}"/>
    <cellStyle name="Comma 3 6 2 2 2 2" xfId="553" xr:uid="{00000000-0005-0000-0000-000027020000}"/>
    <cellStyle name="Comma 3 6 2 2 2 3" xfId="1978" xr:uid="{00000000-0005-0000-0000-000042010000}"/>
    <cellStyle name="Comma 3 6 2 2 3" xfId="554" xr:uid="{00000000-0005-0000-0000-000028020000}"/>
    <cellStyle name="Comma 3 6 2 2 4" xfId="1647" xr:uid="{00000000-0005-0000-0000-000041010000}"/>
    <cellStyle name="Comma 3 6 2 3" xfId="555" xr:uid="{00000000-0005-0000-0000-000029020000}"/>
    <cellStyle name="Comma 3 6 2 3 2" xfId="556" xr:uid="{00000000-0005-0000-0000-00002A020000}"/>
    <cellStyle name="Comma 3 6 2 3 2 2" xfId="557" xr:uid="{00000000-0005-0000-0000-00002B020000}"/>
    <cellStyle name="Comma 3 6 2 3 2 3" xfId="2084" xr:uid="{00000000-0005-0000-0000-000044010000}"/>
    <cellStyle name="Comma 3 6 2 3 3" xfId="558" xr:uid="{00000000-0005-0000-0000-00002C020000}"/>
    <cellStyle name="Comma 3 6 2 3 4" xfId="1753" xr:uid="{00000000-0005-0000-0000-000043010000}"/>
    <cellStyle name="Comma 3 6 2 4" xfId="559" xr:uid="{00000000-0005-0000-0000-00002D020000}"/>
    <cellStyle name="Comma 3 6 2 4 2" xfId="560" xr:uid="{00000000-0005-0000-0000-00002E020000}"/>
    <cellStyle name="Comma 3 6 2 4 3" xfId="1872" xr:uid="{00000000-0005-0000-0000-000045010000}"/>
    <cellStyle name="Comma 3 6 2 5" xfId="561" xr:uid="{00000000-0005-0000-0000-00002F020000}"/>
    <cellStyle name="Comma 3 6 2 6" xfId="1541" xr:uid="{00000000-0005-0000-0000-000040010000}"/>
    <cellStyle name="Comma 3 6 3" xfId="562" xr:uid="{00000000-0005-0000-0000-000030020000}"/>
    <cellStyle name="Comma 3 6 3 2" xfId="563" xr:uid="{00000000-0005-0000-0000-000031020000}"/>
    <cellStyle name="Comma 3 6 3 2 2" xfId="564" xr:uid="{00000000-0005-0000-0000-000032020000}"/>
    <cellStyle name="Comma 3 6 3 2 3" xfId="1961" xr:uid="{00000000-0005-0000-0000-000047010000}"/>
    <cellStyle name="Comma 3 6 3 3" xfId="565" xr:uid="{00000000-0005-0000-0000-000033020000}"/>
    <cellStyle name="Comma 3 6 3 4" xfId="1630" xr:uid="{00000000-0005-0000-0000-000046010000}"/>
    <cellStyle name="Comma 3 6 4" xfId="566" xr:uid="{00000000-0005-0000-0000-000034020000}"/>
    <cellStyle name="Comma 3 6 4 2" xfId="567" xr:uid="{00000000-0005-0000-0000-000035020000}"/>
    <cellStyle name="Comma 3 6 4 2 2" xfId="568" xr:uid="{00000000-0005-0000-0000-000036020000}"/>
    <cellStyle name="Comma 3 6 4 2 3" xfId="2067" xr:uid="{00000000-0005-0000-0000-000049010000}"/>
    <cellStyle name="Comma 3 6 4 3" xfId="569" xr:uid="{00000000-0005-0000-0000-000037020000}"/>
    <cellStyle name="Comma 3 6 4 4" xfId="1736" xr:uid="{00000000-0005-0000-0000-000048010000}"/>
    <cellStyle name="Comma 3 6 5" xfId="570" xr:uid="{00000000-0005-0000-0000-000038020000}"/>
    <cellStyle name="Comma 3 6 5 2" xfId="571" xr:uid="{00000000-0005-0000-0000-000039020000}"/>
    <cellStyle name="Comma 3 6 5 3" xfId="1855" xr:uid="{00000000-0005-0000-0000-00004A010000}"/>
    <cellStyle name="Comma 3 6 6" xfId="572" xr:uid="{00000000-0005-0000-0000-00003A020000}"/>
    <cellStyle name="Comma 3 6 7" xfId="1524" xr:uid="{00000000-0005-0000-0000-00003F010000}"/>
    <cellStyle name="Comma 3 7" xfId="573" xr:uid="{00000000-0005-0000-0000-00003B020000}"/>
    <cellStyle name="Comma 3 7 2" xfId="574" xr:uid="{00000000-0005-0000-0000-00003C020000}"/>
    <cellStyle name="Comma 3 7 2 2" xfId="575" xr:uid="{00000000-0005-0000-0000-00003D020000}"/>
    <cellStyle name="Comma 3 7 2 3" xfId="1935" xr:uid="{00000000-0005-0000-0000-00004C010000}"/>
    <cellStyle name="Comma 3 7 3" xfId="576" xr:uid="{00000000-0005-0000-0000-00003E020000}"/>
    <cellStyle name="Comma 3 7 4" xfId="1604" xr:uid="{00000000-0005-0000-0000-00004B010000}"/>
    <cellStyle name="Comma 3 8" xfId="577" xr:uid="{00000000-0005-0000-0000-00003F020000}"/>
    <cellStyle name="Comma 3 8 2" xfId="578" xr:uid="{00000000-0005-0000-0000-000040020000}"/>
    <cellStyle name="Comma 3 8 2 2" xfId="579" xr:uid="{00000000-0005-0000-0000-000041020000}"/>
    <cellStyle name="Comma 3 8 2 3" xfId="2041" xr:uid="{00000000-0005-0000-0000-00004E010000}"/>
    <cellStyle name="Comma 3 8 3" xfId="580" xr:uid="{00000000-0005-0000-0000-000042020000}"/>
    <cellStyle name="Comma 3 8 4" xfId="1710" xr:uid="{00000000-0005-0000-0000-00004D010000}"/>
    <cellStyle name="Comma 3 9" xfId="581" xr:uid="{00000000-0005-0000-0000-000043020000}"/>
    <cellStyle name="Comma 3 9 2" xfId="582" xr:uid="{00000000-0005-0000-0000-000044020000}"/>
    <cellStyle name="Comma 3 9 3" xfId="1820" xr:uid="{00000000-0005-0000-0000-00004F010000}"/>
    <cellStyle name="Comma 4" xfId="583" xr:uid="{00000000-0005-0000-0000-000045020000}"/>
    <cellStyle name="Comma 5" xfId="584" xr:uid="{00000000-0005-0000-0000-000046020000}"/>
    <cellStyle name="Comma 5 2" xfId="585" xr:uid="{00000000-0005-0000-0000-000047020000}"/>
    <cellStyle name="Comma 5 2 2" xfId="586" xr:uid="{00000000-0005-0000-0000-000048020000}"/>
    <cellStyle name="Comma 5 2 2 2" xfId="587" xr:uid="{00000000-0005-0000-0000-000049020000}"/>
    <cellStyle name="Comma 5 2 2 2 2" xfId="588" xr:uid="{00000000-0005-0000-0000-00004A020000}"/>
    <cellStyle name="Comma 5 2 2 2 3" xfId="1988" xr:uid="{00000000-0005-0000-0000-000054010000}"/>
    <cellStyle name="Comma 5 2 2 3" xfId="589" xr:uid="{00000000-0005-0000-0000-00004B020000}"/>
    <cellStyle name="Comma 5 2 2 4" xfId="1657" xr:uid="{00000000-0005-0000-0000-000053010000}"/>
    <cellStyle name="Comma 5 2 3" xfId="590" xr:uid="{00000000-0005-0000-0000-00004C020000}"/>
    <cellStyle name="Comma 5 2 3 2" xfId="591" xr:uid="{00000000-0005-0000-0000-00004D020000}"/>
    <cellStyle name="Comma 5 2 3 2 2" xfId="592" xr:uid="{00000000-0005-0000-0000-00004E020000}"/>
    <cellStyle name="Comma 5 2 3 2 3" xfId="2094" xr:uid="{00000000-0005-0000-0000-000056010000}"/>
    <cellStyle name="Comma 5 2 3 3" xfId="593" xr:uid="{00000000-0005-0000-0000-00004F020000}"/>
    <cellStyle name="Comma 5 2 3 4" xfId="1763" xr:uid="{00000000-0005-0000-0000-000055010000}"/>
    <cellStyle name="Comma 5 2 4" xfId="594" xr:uid="{00000000-0005-0000-0000-000050020000}"/>
    <cellStyle name="Comma 5 2 4 2" xfId="595" xr:uid="{00000000-0005-0000-0000-000051020000}"/>
    <cellStyle name="Comma 5 2 4 3" xfId="1882" xr:uid="{00000000-0005-0000-0000-000057010000}"/>
    <cellStyle name="Comma 5 2 5" xfId="596" xr:uid="{00000000-0005-0000-0000-000052020000}"/>
    <cellStyle name="Comma 5 2 6" xfId="1551" xr:uid="{00000000-0005-0000-0000-000052010000}"/>
    <cellStyle name="Comma 5 3" xfId="597" xr:uid="{00000000-0005-0000-0000-000053020000}"/>
    <cellStyle name="Comma 5 3 2" xfId="598" xr:uid="{00000000-0005-0000-0000-000054020000}"/>
    <cellStyle name="Comma 5 3 2 2" xfId="599" xr:uid="{00000000-0005-0000-0000-000055020000}"/>
    <cellStyle name="Comma 5 3 2 3" xfId="1941" xr:uid="{00000000-0005-0000-0000-000059010000}"/>
    <cellStyle name="Comma 5 3 3" xfId="600" xr:uid="{00000000-0005-0000-0000-000056020000}"/>
    <cellStyle name="Comma 5 3 4" xfId="1610" xr:uid="{00000000-0005-0000-0000-000058010000}"/>
    <cellStyle name="Comma 5 4" xfId="601" xr:uid="{00000000-0005-0000-0000-000057020000}"/>
    <cellStyle name="Comma 5 4 2" xfId="602" xr:uid="{00000000-0005-0000-0000-000058020000}"/>
    <cellStyle name="Comma 5 4 2 2" xfId="603" xr:uid="{00000000-0005-0000-0000-000059020000}"/>
    <cellStyle name="Comma 5 4 2 3" xfId="2047" xr:uid="{00000000-0005-0000-0000-00005B010000}"/>
    <cellStyle name="Comma 5 4 3" xfId="604" xr:uid="{00000000-0005-0000-0000-00005A020000}"/>
    <cellStyle name="Comma 5 4 4" xfId="1716" xr:uid="{00000000-0005-0000-0000-00005A010000}"/>
    <cellStyle name="Comma 5 5" xfId="605" xr:uid="{00000000-0005-0000-0000-00005B020000}"/>
    <cellStyle name="Comma 5 5 2" xfId="606" xr:uid="{00000000-0005-0000-0000-00005C020000}"/>
    <cellStyle name="Comma 5 5 3" xfId="1830" xr:uid="{00000000-0005-0000-0000-00005C010000}"/>
    <cellStyle name="Comma 5 6" xfId="607" xr:uid="{00000000-0005-0000-0000-00005D020000}"/>
    <cellStyle name="Comma 5 7" xfId="1499" xr:uid="{00000000-0005-0000-0000-000051010000}"/>
    <cellStyle name="Comma 6" xfId="608" xr:uid="{00000000-0005-0000-0000-00005E020000}"/>
    <cellStyle name="Comma 7" xfId="609" xr:uid="{00000000-0005-0000-0000-00005F020000}"/>
    <cellStyle name="Comma 8" xfId="610" xr:uid="{00000000-0005-0000-0000-000060020000}"/>
    <cellStyle name="Comma 9" xfId="611" xr:uid="{00000000-0005-0000-0000-000061020000}"/>
    <cellStyle name="Currency" xfId="2168" builtinId="4"/>
    <cellStyle name="Currency [0] 2" xfId="612" xr:uid="{00000000-0005-0000-0000-000062020000}"/>
    <cellStyle name="Currency 2" xfId="613" xr:uid="{00000000-0005-0000-0000-000063020000}"/>
    <cellStyle name="Currency 3" xfId="614" xr:uid="{00000000-0005-0000-0000-000064020000}"/>
    <cellStyle name="Explanatory Text" xfId="1436" builtinId="53" customBuiltin="1"/>
    <cellStyle name="Explanatory Text 2" xfId="615" xr:uid="{00000000-0005-0000-0000-000065020000}"/>
    <cellStyle name="Good" xfId="1428" builtinId="26" customBuiltin="1"/>
    <cellStyle name="Good 2" xfId="616" xr:uid="{00000000-0005-0000-0000-000066020000}"/>
    <cellStyle name="Heading 1" xfId="1424" builtinId="16" customBuiltin="1"/>
    <cellStyle name="Heading 1 2" xfId="617" xr:uid="{00000000-0005-0000-0000-000067020000}"/>
    <cellStyle name="Heading 2" xfId="1425" builtinId="17" customBuiltin="1"/>
    <cellStyle name="Heading 2 2" xfId="618" xr:uid="{00000000-0005-0000-0000-000068020000}"/>
    <cellStyle name="Heading 3" xfId="1426" builtinId="18" customBuiltin="1"/>
    <cellStyle name="Heading 3 2" xfId="619" xr:uid="{00000000-0005-0000-0000-000069020000}"/>
    <cellStyle name="Heading 4" xfId="1427" builtinId="19" customBuiltin="1"/>
    <cellStyle name="Heading 4 2" xfId="620" xr:uid="{00000000-0005-0000-0000-00006A020000}"/>
    <cellStyle name="Input" xfId="1430" builtinId="20" customBuiltin="1"/>
    <cellStyle name="Input 2" xfId="621" xr:uid="{00000000-0005-0000-0000-00006C020000}"/>
    <cellStyle name="Linked Cell" xfId="1433" builtinId="24" customBuiltin="1"/>
    <cellStyle name="Linked Cell 2" xfId="622" xr:uid="{00000000-0005-0000-0000-00006D020000}"/>
    <cellStyle name="Neutral 2" xfId="623" xr:uid="{00000000-0005-0000-0000-00006E020000}"/>
    <cellStyle name="Neutral 3" xfId="1481" xr:uid="{00000000-0005-0000-0000-0000E4060000}"/>
    <cellStyle name="Normal" xfId="0" builtinId="0"/>
    <cellStyle name="Normal 10" xfId="624" xr:uid="{00000000-0005-0000-0000-000070020000}"/>
    <cellStyle name="Normal 11" xfId="2" xr:uid="{00000000-0005-0000-0000-000071020000}"/>
    <cellStyle name="Normal 12" xfId="625" xr:uid="{00000000-0005-0000-0000-000072020000}"/>
    <cellStyle name="Normal 12 2" xfId="626" xr:uid="{00000000-0005-0000-0000-000073020000}"/>
    <cellStyle name="Normal 13" xfId="627" xr:uid="{00000000-0005-0000-0000-000074020000}"/>
    <cellStyle name="Normal 14" xfId="628" xr:uid="{00000000-0005-0000-0000-000075020000}"/>
    <cellStyle name="Normal 14 2" xfId="2167" xr:uid="{75A03D95-F14F-4EC8-92C7-56454B87D4F3}"/>
    <cellStyle name="Normal 15" xfId="1423" xr:uid="{86604781-C64E-4D10-A384-40BE4D007FFD}"/>
    <cellStyle name="Normal 2" xfId="629" xr:uid="{00000000-0005-0000-0000-000076020000}"/>
    <cellStyle name="Normal 2 2" xfId="630" xr:uid="{00000000-0005-0000-0000-000077020000}"/>
    <cellStyle name="Normal 2 2 10" xfId="631" xr:uid="{00000000-0005-0000-0000-000078020000}"/>
    <cellStyle name="Normal 2 2 10 2" xfId="1493" xr:uid="{00000000-0005-0000-0000-00007C010000}"/>
    <cellStyle name="Normal 2 2 11" xfId="632" xr:uid="{00000000-0005-0000-0000-000079020000}"/>
    <cellStyle name="Normal 2 2 11 2" xfId="2145" xr:uid="{00000000-0005-0000-0000-00007D010000}"/>
    <cellStyle name="Normal 2 2 12" xfId="1460" xr:uid="{00000000-0005-0000-0000-00007B010000}"/>
    <cellStyle name="Normal 2 2 2" xfId="633" xr:uid="{00000000-0005-0000-0000-00007A020000}"/>
    <cellStyle name="Normal 2 2 2 2" xfId="634" xr:uid="{00000000-0005-0000-0000-00007B020000}"/>
    <cellStyle name="Normal 2 2 2 2 2" xfId="635" xr:uid="{00000000-0005-0000-0000-00007C020000}"/>
    <cellStyle name="Normal 2 2 2 2 2 2" xfId="636" xr:uid="{00000000-0005-0000-0000-00007D020000}"/>
    <cellStyle name="Normal 2 2 2 2 2 2 2" xfId="637" xr:uid="{00000000-0005-0000-0000-00007E020000}"/>
    <cellStyle name="Normal 2 2 2 2 2 2 3" xfId="1998" xr:uid="{00000000-0005-0000-0000-000081010000}"/>
    <cellStyle name="Normal 2 2 2 2 2 3" xfId="638" xr:uid="{00000000-0005-0000-0000-00007F020000}"/>
    <cellStyle name="Normal 2 2 2 2 2 4" xfId="1667" xr:uid="{00000000-0005-0000-0000-000080010000}"/>
    <cellStyle name="Normal 2 2 2 2 3" xfId="639" xr:uid="{00000000-0005-0000-0000-000080020000}"/>
    <cellStyle name="Normal 2 2 2 2 3 2" xfId="640" xr:uid="{00000000-0005-0000-0000-000081020000}"/>
    <cellStyle name="Normal 2 2 2 2 3 2 2" xfId="641" xr:uid="{00000000-0005-0000-0000-000082020000}"/>
    <cellStyle name="Normal 2 2 2 2 3 2 3" xfId="2104" xr:uid="{00000000-0005-0000-0000-000083010000}"/>
    <cellStyle name="Normal 2 2 2 2 3 3" xfId="642" xr:uid="{00000000-0005-0000-0000-000083020000}"/>
    <cellStyle name="Normal 2 2 2 2 3 4" xfId="1773" xr:uid="{00000000-0005-0000-0000-000082010000}"/>
    <cellStyle name="Normal 2 2 2 2 4" xfId="643" xr:uid="{00000000-0005-0000-0000-000084020000}"/>
    <cellStyle name="Normal 2 2 2 2 4 2" xfId="644" xr:uid="{00000000-0005-0000-0000-000085020000}"/>
    <cellStyle name="Normal 2 2 2 2 4 3" xfId="1892" xr:uid="{00000000-0005-0000-0000-000084010000}"/>
    <cellStyle name="Normal 2 2 2 2 5" xfId="645" xr:uid="{00000000-0005-0000-0000-000086020000}"/>
    <cellStyle name="Normal 2 2 2 2 6" xfId="1561" xr:uid="{00000000-0005-0000-0000-00007F010000}"/>
    <cellStyle name="Normal 2 2 2 3" xfId="646" xr:uid="{00000000-0005-0000-0000-000087020000}"/>
    <cellStyle name="Normal 2 2 2 3 2" xfId="647" xr:uid="{00000000-0005-0000-0000-000088020000}"/>
    <cellStyle name="Normal 2 2 2 3 2 2" xfId="648" xr:uid="{00000000-0005-0000-0000-000089020000}"/>
    <cellStyle name="Normal 2 2 2 3 2 2 2" xfId="649" xr:uid="{00000000-0005-0000-0000-00008A020000}"/>
    <cellStyle name="Normal 2 2 2 3 2 2 3" xfId="2130" xr:uid="{00000000-0005-0000-0000-000087010000}"/>
    <cellStyle name="Normal 2 2 2 3 2 3" xfId="650" xr:uid="{00000000-0005-0000-0000-00008B020000}"/>
    <cellStyle name="Normal 2 2 2 3 2 4" xfId="1799" xr:uid="{00000000-0005-0000-0000-000086010000}"/>
    <cellStyle name="Normal 2 2 2 3 3" xfId="651" xr:uid="{00000000-0005-0000-0000-00008C020000}"/>
    <cellStyle name="Normal 2 2 2 3 3 2" xfId="652" xr:uid="{00000000-0005-0000-0000-00008D020000}"/>
    <cellStyle name="Normal 2 2 2 3 3 3" xfId="1918" xr:uid="{00000000-0005-0000-0000-000088010000}"/>
    <cellStyle name="Normal 2 2 2 3 4" xfId="653" xr:uid="{00000000-0005-0000-0000-00008E020000}"/>
    <cellStyle name="Normal 2 2 2 3 5" xfId="1587" xr:uid="{00000000-0005-0000-0000-000085010000}"/>
    <cellStyle name="Normal 2 2 2 4" xfId="654" xr:uid="{00000000-0005-0000-0000-00008F020000}"/>
    <cellStyle name="Normal 2 2 2 4 2" xfId="655" xr:uid="{00000000-0005-0000-0000-000090020000}"/>
    <cellStyle name="Normal 2 2 2 4 2 2" xfId="656" xr:uid="{00000000-0005-0000-0000-000091020000}"/>
    <cellStyle name="Normal 2 2 2 4 2 3" xfId="2037" xr:uid="{00000000-0005-0000-0000-00008A010000}"/>
    <cellStyle name="Normal 2 2 2 4 3" xfId="657" xr:uid="{00000000-0005-0000-0000-000092020000}"/>
    <cellStyle name="Normal 2 2 2 4 4" xfId="1706" xr:uid="{00000000-0005-0000-0000-000089010000}"/>
    <cellStyle name="Normal 2 2 2 5" xfId="658" xr:uid="{00000000-0005-0000-0000-000093020000}"/>
    <cellStyle name="Normal 2 2 2 5 2" xfId="659" xr:uid="{00000000-0005-0000-0000-000094020000}"/>
    <cellStyle name="Normal 2 2 2 5 3" xfId="1840" xr:uid="{00000000-0005-0000-0000-00008B010000}"/>
    <cellStyle name="Normal 2 2 2 6" xfId="660" xr:uid="{00000000-0005-0000-0000-000095020000}"/>
    <cellStyle name="Normal 2 2 2 6 2" xfId="1509" xr:uid="{00000000-0005-0000-0000-00008C010000}"/>
    <cellStyle name="Normal 2 2 2 7" xfId="661" xr:uid="{00000000-0005-0000-0000-000096020000}"/>
    <cellStyle name="Normal 2 2 2 7 2" xfId="2154" xr:uid="{00000000-0005-0000-0000-00008D010000}"/>
    <cellStyle name="Normal 2 2 2 8" xfId="1469" xr:uid="{00000000-0005-0000-0000-00007E010000}"/>
    <cellStyle name="Normal 2 2 3" xfId="662" xr:uid="{00000000-0005-0000-0000-000097020000}"/>
    <cellStyle name="Normal 2 2 3 2" xfId="663" xr:uid="{00000000-0005-0000-0000-000098020000}"/>
    <cellStyle name="Normal 2 2 3 2 2" xfId="664" xr:uid="{00000000-0005-0000-0000-000099020000}"/>
    <cellStyle name="Normal 2 2 3 2 2 2" xfId="665" xr:uid="{00000000-0005-0000-0000-00009A020000}"/>
    <cellStyle name="Normal 2 2 3 2 2 3" xfId="1958" xr:uid="{00000000-0005-0000-0000-000090010000}"/>
    <cellStyle name="Normal 2 2 3 2 3" xfId="666" xr:uid="{00000000-0005-0000-0000-00009B020000}"/>
    <cellStyle name="Normal 2 2 3 2 4" xfId="1627" xr:uid="{00000000-0005-0000-0000-00008F010000}"/>
    <cellStyle name="Normal 2 2 3 3" xfId="667" xr:uid="{00000000-0005-0000-0000-00009C020000}"/>
    <cellStyle name="Normal 2 2 3 3 2" xfId="668" xr:uid="{00000000-0005-0000-0000-00009D020000}"/>
    <cellStyle name="Normal 2 2 3 3 2 2" xfId="669" xr:uid="{00000000-0005-0000-0000-00009E020000}"/>
    <cellStyle name="Normal 2 2 3 3 2 3" xfId="2064" xr:uid="{00000000-0005-0000-0000-000092010000}"/>
    <cellStyle name="Normal 2 2 3 3 3" xfId="670" xr:uid="{00000000-0005-0000-0000-00009F020000}"/>
    <cellStyle name="Normal 2 2 3 3 4" xfId="1733" xr:uid="{00000000-0005-0000-0000-000091010000}"/>
    <cellStyle name="Normal 2 2 3 4" xfId="671" xr:uid="{00000000-0005-0000-0000-0000A0020000}"/>
    <cellStyle name="Normal 2 2 3 4 2" xfId="672" xr:uid="{00000000-0005-0000-0000-0000A1020000}"/>
    <cellStyle name="Normal 2 2 3 4 3" xfId="1850" xr:uid="{00000000-0005-0000-0000-000093010000}"/>
    <cellStyle name="Normal 2 2 3 5" xfId="673" xr:uid="{00000000-0005-0000-0000-0000A2020000}"/>
    <cellStyle name="Normal 2 2 3 5 2" xfId="1519" xr:uid="{00000000-0005-0000-0000-000094010000}"/>
    <cellStyle name="Normal 2 2 3 6" xfId="674" xr:uid="{00000000-0005-0000-0000-0000A3020000}"/>
    <cellStyle name="Normal 2 2 3 6 2" xfId="2162" xr:uid="{00000000-0005-0000-0000-000095010000}"/>
    <cellStyle name="Normal 2 2 3 7" xfId="1470" xr:uid="{00000000-0005-0000-0000-00008E010000}"/>
    <cellStyle name="Normal 2 2 4" xfId="675" xr:uid="{00000000-0005-0000-0000-0000A4020000}"/>
    <cellStyle name="Normal 2 2 4 2" xfId="676" xr:uid="{00000000-0005-0000-0000-0000A5020000}"/>
    <cellStyle name="Normal 2 2 4 2 2" xfId="677" xr:uid="{00000000-0005-0000-0000-0000A6020000}"/>
    <cellStyle name="Normal 2 2 4 2 2 2" xfId="678" xr:uid="{00000000-0005-0000-0000-0000A7020000}"/>
    <cellStyle name="Normal 2 2 4 2 2 3" xfId="1982" xr:uid="{00000000-0005-0000-0000-000098010000}"/>
    <cellStyle name="Normal 2 2 4 2 3" xfId="679" xr:uid="{00000000-0005-0000-0000-0000A8020000}"/>
    <cellStyle name="Normal 2 2 4 2 4" xfId="1651" xr:uid="{00000000-0005-0000-0000-000097010000}"/>
    <cellStyle name="Normal 2 2 4 3" xfId="680" xr:uid="{00000000-0005-0000-0000-0000A9020000}"/>
    <cellStyle name="Normal 2 2 4 3 2" xfId="681" xr:uid="{00000000-0005-0000-0000-0000AA020000}"/>
    <cellStyle name="Normal 2 2 4 3 2 2" xfId="682" xr:uid="{00000000-0005-0000-0000-0000AB020000}"/>
    <cellStyle name="Normal 2 2 4 3 2 3" xfId="2088" xr:uid="{00000000-0005-0000-0000-00009A010000}"/>
    <cellStyle name="Normal 2 2 4 3 3" xfId="683" xr:uid="{00000000-0005-0000-0000-0000AC020000}"/>
    <cellStyle name="Normal 2 2 4 3 4" xfId="1757" xr:uid="{00000000-0005-0000-0000-000099010000}"/>
    <cellStyle name="Normal 2 2 4 4" xfId="684" xr:uid="{00000000-0005-0000-0000-0000AD020000}"/>
    <cellStyle name="Normal 2 2 4 4 2" xfId="685" xr:uid="{00000000-0005-0000-0000-0000AE020000}"/>
    <cellStyle name="Normal 2 2 4 4 3" xfId="1876" xr:uid="{00000000-0005-0000-0000-00009B010000}"/>
    <cellStyle name="Normal 2 2 4 5" xfId="686" xr:uid="{00000000-0005-0000-0000-0000AF020000}"/>
    <cellStyle name="Normal 2 2 4 6" xfId="1545" xr:uid="{00000000-0005-0000-0000-000096010000}"/>
    <cellStyle name="Normal 2 2 5" xfId="687" xr:uid="{00000000-0005-0000-0000-0000B0020000}"/>
    <cellStyle name="Normal 2 2 5 2" xfId="688" xr:uid="{00000000-0005-0000-0000-0000B1020000}"/>
    <cellStyle name="Normal 2 2 5 2 2" xfId="689" xr:uid="{00000000-0005-0000-0000-0000B2020000}"/>
    <cellStyle name="Normal 2 2 5 2 2 2" xfId="690" xr:uid="{00000000-0005-0000-0000-0000B3020000}"/>
    <cellStyle name="Normal 2 2 5 2 2 3" xfId="2008" xr:uid="{00000000-0005-0000-0000-00009E010000}"/>
    <cellStyle name="Normal 2 2 5 2 3" xfId="691" xr:uid="{00000000-0005-0000-0000-0000B4020000}"/>
    <cellStyle name="Normal 2 2 5 2 4" xfId="1677" xr:uid="{00000000-0005-0000-0000-00009D010000}"/>
    <cellStyle name="Normal 2 2 5 3" xfId="692" xr:uid="{00000000-0005-0000-0000-0000B5020000}"/>
    <cellStyle name="Normal 2 2 5 3 2" xfId="693" xr:uid="{00000000-0005-0000-0000-0000B6020000}"/>
    <cellStyle name="Normal 2 2 5 3 2 2" xfId="694" xr:uid="{00000000-0005-0000-0000-0000B7020000}"/>
    <cellStyle name="Normal 2 2 5 3 2 3" xfId="2114" xr:uid="{00000000-0005-0000-0000-0000A0010000}"/>
    <cellStyle name="Normal 2 2 5 3 3" xfId="695" xr:uid="{00000000-0005-0000-0000-0000B8020000}"/>
    <cellStyle name="Normal 2 2 5 3 4" xfId="1783" xr:uid="{00000000-0005-0000-0000-00009F010000}"/>
    <cellStyle name="Normal 2 2 5 4" xfId="696" xr:uid="{00000000-0005-0000-0000-0000B9020000}"/>
    <cellStyle name="Normal 2 2 5 4 2" xfId="697" xr:uid="{00000000-0005-0000-0000-0000BA020000}"/>
    <cellStyle name="Normal 2 2 5 4 3" xfId="1902" xr:uid="{00000000-0005-0000-0000-0000A1010000}"/>
    <cellStyle name="Normal 2 2 5 5" xfId="698" xr:uid="{00000000-0005-0000-0000-0000BB020000}"/>
    <cellStyle name="Normal 2 2 5 6" xfId="1571" xr:uid="{00000000-0005-0000-0000-00009C010000}"/>
    <cellStyle name="Normal 2 2 6" xfId="699" xr:uid="{00000000-0005-0000-0000-0000BC020000}"/>
    <cellStyle name="Normal 2 2 6 2" xfId="700" xr:uid="{00000000-0005-0000-0000-0000BD020000}"/>
    <cellStyle name="Normal 2 2 6 2 2" xfId="701" xr:uid="{00000000-0005-0000-0000-0000BE020000}"/>
    <cellStyle name="Normal 2 2 6 2 2 2" xfId="702" xr:uid="{00000000-0005-0000-0000-0000BF020000}"/>
    <cellStyle name="Normal 2 2 6 2 2 3" xfId="2122" xr:uid="{00000000-0005-0000-0000-0000A4010000}"/>
    <cellStyle name="Normal 2 2 6 2 3" xfId="703" xr:uid="{00000000-0005-0000-0000-0000C0020000}"/>
    <cellStyle name="Normal 2 2 6 2 4" xfId="1791" xr:uid="{00000000-0005-0000-0000-0000A3010000}"/>
    <cellStyle name="Normal 2 2 6 3" xfId="704" xr:uid="{00000000-0005-0000-0000-0000C1020000}"/>
    <cellStyle name="Normal 2 2 6 3 2" xfId="705" xr:uid="{00000000-0005-0000-0000-0000C2020000}"/>
    <cellStyle name="Normal 2 2 6 3 3" xfId="1910" xr:uid="{00000000-0005-0000-0000-0000A5010000}"/>
    <cellStyle name="Normal 2 2 6 4" xfId="706" xr:uid="{00000000-0005-0000-0000-0000C3020000}"/>
    <cellStyle name="Normal 2 2 6 5" xfId="1579" xr:uid="{00000000-0005-0000-0000-0000A2010000}"/>
    <cellStyle name="Normal 2 2 7" xfId="707" xr:uid="{00000000-0005-0000-0000-0000C4020000}"/>
    <cellStyle name="Normal 2 2 7 2" xfId="708" xr:uid="{00000000-0005-0000-0000-0000C5020000}"/>
    <cellStyle name="Normal 2 2 7 2 2" xfId="709" xr:uid="{00000000-0005-0000-0000-0000C6020000}"/>
    <cellStyle name="Normal 2 2 7 2 3" xfId="2137" xr:uid="{00000000-0005-0000-0000-0000A7010000}"/>
    <cellStyle name="Normal 2 2 7 3" xfId="710" xr:uid="{00000000-0005-0000-0000-0000C7020000}"/>
    <cellStyle name="Normal 2 2 7 4" xfId="1806" xr:uid="{00000000-0005-0000-0000-0000A6010000}"/>
    <cellStyle name="Normal 2 2 8" xfId="711" xr:uid="{00000000-0005-0000-0000-0000C8020000}"/>
    <cellStyle name="Normal 2 2 8 2" xfId="712" xr:uid="{00000000-0005-0000-0000-0000C9020000}"/>
    <cellStyle name="Normal 2 2 8 2 2" xfId="713" xr:uid="{00000000-0005-0000-0000-0000CA020000}"/>
    <cellStyle name="Normal 2 2 8 2 3" xfId="2016" xr:uid="{00000000-0005-0000-0000-0000A9010000}"/>
    <cellStyle name="Normal 2 2 8 3" xfId="714" xr:uid="{00000000-0005-0000-0000-0000CB020000}"/>
    <cellStyle name="Normal 2 2 8 4" xfId="1685" xr:uid="{00000000-0005-0000-0000-0000A8010000}"/>
    <cellStyle name="Normal 2 2 9" xfId="715" xr:uid="{00000000-0005-0000-0000-0000CC020000}"/>
    <cellStyle name="Normal 2 2 9 2" xfId="716" xr:uid="{00000000-0005-0000-0000-0000CD020000}"/>
    <cellStyle name="Normal 2 2 9 3" xfId="1824" xr:uid="{00000000-0005-0000-0000-0000AA010000}"/>
    <cellStyle name="Normal 2 3" xfId="717" xr:uid="{00000000-0005-0000-0000-0000CE020000}"/>
    <cellStyle name="Normal 2 3 2" xfId="718" xr:uid="{00000000-0005-0000-0000-0000CF020000}"/>
    <cellStyle name="Normal 2 3 2 2" xfId="719" xr:uid="{00000000-0005-0000-0000-0000D0020000}"/>
    <cellStyle name="Normal 2 3 2 2 2" xfId="720" xr:uid="{00000000-0005-0000-0000-0000D1020000}"/>
    <cellStyle name="Normal 2 3 2 2 2 2" xfId="721" xr:uid="{00000000-0005-0000-0000-0000D2020000}"/>
    <cellStyle name="Normal 2 3 2 2 2 2 2" xfId="722" xr:uid="{00000000-0005-0000-0000-0000D3020000}"/>
    <cellStyle name="Normal 2 3 2 2 2 2 3" xfId="1994" xr:uid="{00000000-0005-0000-0000-0000AF010000}"/>
    <cellStyle name="Normal 2 3 2 2 2 3" xfId="723" xr:uid="{00000000-0005-0000-0000-0000D4020000}"/>
    <cellStyle name="Normal 2 3 2 2 2 4" xfId="1663" xr:uid="{00000000-0005-0000-0000-0000AE010000}"/>
    <cellStyle name="Normal 2 3 2 2 3" xfId="724" xr:uid="{00000000-0005-0000-0000-0000D5020000}"/>
    <cellStyle name="Normal 2 3 2 2 3 2" xfId="725" xr:uid="{00000000-0005-0000-0000-0000D6020000}"/>
    <cellStyle name="Normal 2 3 2 2 3 2 2" xfId="726" xr:uid="{00000000-0005-0000-0000-0000D7020000}"/>
    <cellStyle name="Normal 2 3 2 2 3 2 3" xfId="2100" xr:uid="{00000000-0005-0000-0000-0000B1010000}"/>
    <cellStyle name="Normal 2 3 2 2 3 3" xfId="727" xr:uid="{00000000-0005-0000-0000-0000D8020000}"/>
    <cellStyle name="Normal 2 3 2 2 3 4" xfId="1769" xr:uid="{00000000-0005-0000-0000-0000B0010000}"/>
    <cellStyle name="Normal 2 3 2 2 4" xfId="728" xr:uid="{00000000-0005-0000-0000-0000D9020000}"/>
    <cellStyle name="Normal 2 3 2 2 4 2" xfId="729" xr:uid="{00000000-0005-0000-0000-0000DA020000}"/>
    <cellStyle name="Normal 2 3 2 2 4 3" xfId="1888" xr:uid="{00000000-0005-0000-0000-0000B2010000}"/>
    <cellStyle name="Normal 2 3 2 2 5" xfId="730" xr:uid="{00000000-0005-0000-0000-0000DB020000}"/>
    <cellStyle name="Normal 2 3 2 2 6" xfId="1557" xr:uid="{00000000-0005-0000-0000-0000AD010000}"/>
    <cellStyle name="Normal 2 3 2 3" xfId="731" xr:uid="{00000000-0005-0000-0000-0000DC020000}"/>
    <cellStyle name="Normal 2 3 2 3 2" xfId="732" xr:uid="{00000000-0005-0000-0000-0000DD020000}"/>
    <cellStyle name="Normal 2 3 2 3 2 2" xfId="733" xr:uid="{00000000-0005-0000-0000-0000DE020000}"/>
    <cellStyle name="Normal 2 3 2 3 2 3" xfId="1947" xr:uid="{00000000-0005-0000-0000-0000B4010000}"/>
    <cellStyle name="Normal 2 3 2 3 3" xfId="734" xr:uid="{00000000-0005-0000-0000-0000DF020000}"/>
    <cellStyle name="Normal 2 3 2 3 4" xfId="1616" xr:uid="{00000000-0005-0000-0000-0000B3010000}"/>
    <cellStyle name="Normal 2 3 2 4" xfId="735" xr:uid="{00000000-0005-0000-0000-0000E0020000}"/>
    <cellStyle name="Normal 2 3 2 4 2" xfId="736" xr:uid="{00000000-0005-0000-0000-0000E1020000}"/>
    <cellStyle name="Normal 2 3 2 4 2 2" xfId="737" xr:uid="{00000000-0005-0000-0000-0000E2020000}"/>
    <cellStyle name="Normal 2 3 2 4 2 3" xfId="2053" xr:uid="{00000000-0005-0000-0000-0000B6010000}"/>
    <cellStyle name="Normal 2 3 2 4 3" xfId="738" xr:uid="{00000000-0005-0000-0000-0000E3020000}"/>
    <cellStyle name="Normal 2 3 2 4 4" xfId="1722" xr:uid="{00000000-0005-0000-0000-0000B5010000}"/>
    <cellStyle name="Normal 2 3 2 5" xfId="739" xr:uid="{00000000-0005-0000-0000-0000E4020000}"/>
    <cellStyle name="Normal 2 3 2 5 2" xfId="740" xr:uid="{00000000-0005-0000-0000-0000E5020000}"/>
    <cellStyle name="Normal 2 3 2 5 3" xfId="1836" xr:uid="{00000000-0005-0000-0000-0000B7010000}"/>
    <cellStyle name="Normal 2 3 2 6" xfId="741" xr:uid="{00000000-0005-0000-0000-0000E6020000}"/>
    <cellStyle name="Normal 2 3 2 6 2" xfId="1505" xr:uid="{00000000-0005-0000-0000-0000B8010000}"/>
    <cellStyle name="Normal 2 3 2 7" xfId="742" xr:uid="{00000000-0005-0000-0000-0000E7020000}"/>
    <cellStyle name="Normal 2 3 2 7 2" xfId="2151" xr:uid="{00000000-0005-0000-0000-0000B9010000}"/>
    <cellStyle name="Normal 2 3 2 8" xfId="1471" xr:uid="{00000000-0005-0000-0000-0000AC010000}"/>
    <cellStyle name="Normal 2 3 3" xfId="743" xr:uid="{00000000-0005-0000-0000-0000E8020000}"/>
    <cellStyle name="Normal 2 3 3 2" xfId="744" xr:uid="{00000000-0005-0000-0000-0000E9020000}"/>
    <cellStyle name="Normal 2 3 3 3" xfId="745" xr:uid="{00000000-0005-0000-0000-0000EA020000}"/>
    <cellStyle name="Normal 2 3 3 3 2" xfId="2159" xr:uid="{00000000-0005-0000-0000-0000BC010000}"/>
    <cellStyle name="Normal 2 3 3 4" xfId="1472" xr:uid="{00000000-0005-0000-0000-0000BA010000}"/>
    <cellStyle name="Normal 2 3 4" xfId="746" xr:uid="{00000000-0005-0000-0000-0000EB020000}"/>
    <cellStyle name="Normal 2 3 4 2" xfId="747" xr:uid="{00000000-0005-0000-0000-0000EC020000}"/>
    <cellStyle name="Normal 2 3 4 2 2" xfId="748" xr:uid="{00000000-0005-0000-0000-0000ED020000}"/>
    <cellStyle name="Normal 2 3 4 2 2 2" xfId="749" xr:uid="{00000000-0005-0000-0000-0000EE020000}"/>
    <cellStyle name="Normal 2 3 4 2 2 3" xfId="1979" xr:uid="{00000000-0005-0000-0000-0000BF010000}"/>
    <cellStyle name="Normal 2 3 4 2 3" xfId="750" xr:uid="{00000000-0005-0000-0000-0000EF020000}"/>
    <cellStyle name="Normal 2 3 4 2 4" xfId="1648" xr:uid="{00000000-0005-0000-0000-0000BE010000}"/>
    <cellStyle name="Normal 2 3 4 3" xfId="751" xr:uid="{00000000-0005-0000-0000-0000F0020000}"/>
    <cellStyle name="Normal 2 3 4 3 2" xfId="752" xr:uid="{00000000-0005-0000-0000-0000F1020000}"/>
    <cellStyle name="Normal 2 3 4 3 2 2" xfId="753" xr:uid="{00000000-0005-0000-0000-0000F2020000}"/>
    <cellStyle name="Normal 2 3 4 3 2 3" xfId="2085" xr:uid="{00000000-0005-0000-0000-0000C1010000}"/>
    <cellStyle name="Normal 2 3 4 3 3" xfId="754" xr:uid="{00000000-0005-0000-0000-0000F3020000}"/>
    <cellStyle name="Normal 2 3 4 3 4" xfId="1754" xr:uid="{00000000-0005-0000-0000-0000C0010000}"/>
    <cellStyle name="Normal 2 3 4 4" xfId="755" xr:uid="{00000000-0005-0000-0000-0000F4020000}"/>
    <cellStyle name="Normal 2 3 4 4 2" xfId="756" xr:uid="{00000000-0005-0000-0000-0000F5020000}"/>
    <cellStyle name="Normal 2 3 4 4 3" xfId="1873" xr:uid="{00000000-0005-0000-0000-0000C2010000}"/>
    <cellStyle name="Normal 2 3 4 5" xfId="757" xr:uid="{00000000-0005-0000-0000-0000F6020000}"/>
    <cellStyle name="Normal 2 3 4 6" xfId="1542" xr:uid="{00000000-0005-0000-0000-0000BD010000}"/>
    <cellStyle name="Normal 2 3 5" xfId="758" xr:uid="{00000000-0005-0000-0000-0000F7020000}"/>
    <cellStyle name="Normal 2 3 5 2" xfId="759" xr:uid="{00000000-0005-0000-0000-0000F8020000}"/>
    <cellStyle name="Normal 2 3 5 2 2" xfId="760" xr:uid="{00000000-0005-0000-0000-0000F9020000}"/>
    <cellStyle name="Normal 2 3 5 2 2 2" xfId="761" xr:uid="{00000000-0005-0000-0000-0000FA020000}"/>
    <cellStyle name="Normal 2 3 5 2 2 3" xfId="2042" xr:uid="{00000000-0005-0000-0000-0000C5010000}"/>
    <cellStyle name="Normal 2 3 5 2 3" xfId="762" xr:uid="{00000000-0005-0000-0000-0000FB020000}"/>
    <cellStyle name="Normal 2 3 5 2 4" xfId="1711" xr:uid="{00000000-0005-0000-0000-0000C4010000}"/>
    <cellStyle name="Normal 2 3 5 3" xfId="763" xr:uid="{00000000-0005-0000-0000-0000FC020000}"/>
    <cellStyle name="Normal 2 3 5 3 2" xfId="764" xr:uid="{00000000-0005-0000-0000-0000FD020000}"/>
    <cellStyle name="Normal 2 3 5 3 3" xfId="1936" xr:uid="{00000000-0005-0000-0000-0000C6010000}"/>
    <cellStyle name="Normal 2 3 5 4" xfId="765" xr:uid="{00000000-0005-0000-0000-0000FE020000}"/>
    <cellStyle name="Normal 2 3 5 5" xfId="1605" xr:uid="{00000000-0005-0000-0000-0000C3010000}"/>
    <cellStyle name="Normal 2 3 6" xfId="766" xr:uid="{00000000-0005-0000-0000-0000FF020000}"/>
    <cellStyle name="Normal 2 3 6 2" xfId="767" xr:uid="{00000000-0005-0000-0000-000000030000}"/>
    <cellStyle name="Normal 2 3 6 3" xfId="1821" xr:uid="{00000000-0005-0000-0000-0000C7010000}"/>
    <cellStyle name="Normal 2 3 7" xfId="768" xr:uid="{00000000-0005-0000-0000-000001030000}"/>
    <cellStyle name="Normal 2 3 7 2" xfId="1490" xr:uid="{00000000-0005-0000-0000-0000C8010000}"/>
    <cellStyle name="Normal 2 3 8" xfId="769" xr:uid="{00000000-0005-0000-0000-000002030000}"/>
    <cellStyle name="Normal 2 3 8 2" xfId="2146" xr:uid="{00000000-0005-0000-0000-0000C9010000}"/>
    <cellStyle name="Normal 2 3 9" xfId="1457" xr:uid="{00000000-0005-0000-0000-0000AB010000}"/>
    <cellStyle name="Normal 2 4" xfId="770" xr:uid="{00000000-0005-0000-0000-000003030000}"/>
    <cellStyle name="Normal 2 4 2" xfId="771" xr:uid="{00000000-0005-0000-0000-000004030000}"/>
    <cellStyle name="Normal 2 4 2 2" xfId="772" xr:uid="{00000000-0005-0000-0000-000005030000}"/>
    <cellStyle name="Normal 2 4 2 2 2" xfId="773" xr:uid="{00000000-0005-0000-0000-000006030000}"/>
    <cellStyle name="Normal 2 4 2 2 2 2" xfId="774" xr:uid="{00000000-0005-0000-0000-000007030000}"/>
    <cellStyle name="Normal 2 4 2 2 2 3" xfId="2127" xr:uid="{00000000-0005-0000-0000-0000CD010000}"/>
    <cellStyle name="Normal 2 4 2 2 3" xfId="775" xr:uid="{00000000-0005-0000-0000-000008030000}"/>
    <cellStyle name="Normal 2 4 2 2 4" xfId="1796" xr:uid="{00000000-0005-0000-0000-0000CC010000}"/>
    <cellStyle name="Normal 2 4 2 3" xfId="776" xr:uid="{00000000-0005-0000-0000-000009030000}"/>
    <cellStyle name="Normal 2 4 2 3 2" xfId="777" xr:uid="{00000000-0005-0000-0000-00000A030000}"/>
    <cellStyle name="Normal 2 4 2 3 3" xfId="1915" xr:uid="{00000000-0005-0000-0000-0000CE010000}"/>
    <cellStyle name="Normal 2 4 2 4" xfId="778" xr:uid="{00000000-0005-0000-0000-00000B030000}"/>
    <cellStyle name="Normal 2 4 2 5" xfId="1584" xr:uid="{00000000-0005-0000-0000-0000CB010000}"/>
    <cellStyle name="Normal 2 4 3" xfId="779" xr:uid="{00000000-0005-0000-0000-00000C030000}"/>
    <cellStyle name="Normal 2 4 4" xfId="780" xr:uid="{00000000-0005-0000-0000-00000D030000}"/>
    <cellStyle name="Normal 2 4 4 2" xfId="781" xr:uid="{00000000-0005-0000-0000-00000E030000}"/>
    <cellStyle name="Normal 2 4 4 2 2" xfId="782" xr:uid="{00000000-0005-0000-0000-00000F030000}"/>
    <cellStyle name="Normal 2 4 4 2 3" xfId="2034" xr:uid="{00000000-0005-0000-0000-0000D1010000}"/>
    <cellStyle name="Normal 2 4 4 3" xfId="783" xr:uid="{00000000-0005-0000-0000-000010030000}"/>
    <cellStyle name="Normal 2 4 4 4" xfId="1703" xr:uid="{00000000-0005-0000-0000-0000D0010000}"/>
    <cellStyle name="Normal 2 5" xfId="784" xr:uid="{00000000-0005-0000-0000-000011030000}"/>
    <cellStyle name="Normal 2 5 2" xfId="785" xr:uid="{00000000-0005-0000-0000-000012030000}"/>
    <cellStyle name="Normal 2 5 2 2" xfId="786" xr:uid="{00000000-0005-0000-0000-000013030000}"/>
    <cellStyle name="Normal 2 5 2 2 2" xfId="787" xr:uid="{00000000-0005-0000-0000-000014030000}"/>
    <cellStyle name="Normal 2 5 2 2 3" xfId="1956" xr:uid="{00000000-0005-0000-0000-0000D4010000}"/>
    <cellStyle name="Normal 2 5 2 3" xfId="788" xr:uid="{00000000-0005-0000-0000-000015030000}"/>
    <cellStyle name="Normal 2 5 2 4" xfId="1625" xr:uid="{00000000-0005-0000-0000-0000D3010000}"/>
    <cellStyle name="Normal 2 5 3" xfId="789" xr:uid="{00000000-0005-0000-0000-000016030000}"/>
    <cellStyle name="Normal 2 5 3 2" xfId="790" xr:uid="{00000000-0005-0000-0000-000017030000}"/>
    <cellStyle name="Normal 2 5 3 2 2" xfId="791" xr:uid="{00000000-0005-0000-0000-000018030000}"/>
    <cellStyle name="Normal 2 5 3 2 3" xfId="2062" xr:uid="{00000000-0005-0000-0000-0000D6010000}"/>
    <cellStyle name="Normal 2 5 3 3" xfId="792" xr:uid="{00000000-0005-0000-0000-000019030000}"/>
    <cellStyle name="Normal 2 5 3 4" xfId="1731" xr:uid="{00000000-0005-0000-0000-0000D5010000}"/>
    <cellStyle name="Normal 2 5 4" xfId="793" xr:uid="{00000000-0005-0000-0000-00001A030000}"/>
    <cellStyle name="Normal 2 5 4 2" xfId="794" xr:uid="{00000000-0005-0000-0000-00001B030000}"/>
    <cellStyle name="Normal 2 5 4 3" xfId="1847" xr:uid="{00000000-0005-0000-0000-0000D7010000}"/>
    <cellStyle name="Normal 2 5 5" xfId="795" xr:uid="{00000000-0005-0000-0000-00001C030000}"/>
    <cellStyle name="Normal 2 5 6" xfId="1516" xr:uid="{00000000-0005-0000-0000-0000D2010000}"/>
    <cellStyle name="Normal 2 6" xfId="796" xr:uid="{00000000-0005-0000-0000-00001D030000}"/>
    <cellStyle name="Normal 2 6 2" xfId="797" xr:uid="{00000000-0005-0000-0000-00001E030000}"/>
    <cellStyle name="Normal 2 6 2 2" xfId="798" xr:uid="{00000000-0005-0000-0000-00001F030000}"/>
    <cellStyle name="Normal 2 6 2 2 2" xfId="799" xr:uid="{00000000-0005-0000-0000-000020030000}"/>
    <cellStyle name="Normal 2 6 2 2 3" xfId="2005" xr:uid="{00000000-0005-0000-0000-0000DA010000}"/>
    <cellStyle name="Normal 2 6 2 3" xfId="800" xr:uid="{00000000-0005-0000-0000-000021030000}"/>
    <cellStyle name="Normal 2 6 2 4" xfId="1674" xr:uid="{00000000-0005-0000-0000-0000D9010000}"/>
    <cellStyle name="Normal 2 6 3" xfId="801" xr:uid="{00000000-0005-0000-0000-000022030000}"/>
    <cellStyle name="Normal 2 6 3 2" xfId="802" xr:uid="{00000000-0005-0000-0000-000023030000}"/>
    <cellStyle name="Normal 2 6 3 2 2" xfId="803" xr:uid="{00000000-0005-0000-0000-000024030000}"/>
    <cellStyle name="Normal 2 6 3 2 3" xfId="2111" xr:uid="{00000000-0005-0000-0000-0000DC010000}"/>
    <cellStyle name="Normal 2 6 3 3" xfId="804" xr:uid="{00000000-0005-0000-0000-000025030000}"/>
    <cellStyle name="Normal 2 6 3 4" xfId="1780" xr:uid="{00000000-0005-0000-0000-0000DB010000}"/>
    <cellStyle name="Normal 2 6 4" xfId="805" xr:uid="{00000000-0005-0000-0000-000026030000}"/>
    <cellStyle name="Normal 2 6 4 2" xfId="806" xr:uid="{00000000-0005-0000-0000-000027030000}"/>
    <cellStyle name="Normal 2 6 4 3" xfId="1899" xr:uid="{00000000-0005-0000-0000-0000DD010000}"/>
    <cellStyle name="Normal 2 6 5" xfId="807" xr:uid="{00000000-0005-0000-0000-000028030000}"/>
    <cellStyle name="Normal 2 6 6" xfId="1568" xr:uid="{00000000-0005-0000-0000-0000D8010000}"/>
    <cellStyle name="Normal 2 7" xfId="808" xr:uid="{00000000-0005-0000-0000-000029030000}"/>
    <cellStyle name="Normal 2 7 2" xfId="809" xr:uid="{00000000-0005-0000-0000-00002A030000}"/>
    <cellStyle name="Normal 2 7 2 2" xfId="810" xr:uid="{00000000-0005-0000-0000-00002B030000}"/>
    <cellStyle name="Normal 2 7 2 2 2" xfId="811" xr:uid="{00000000-0005-0000-0000-00002C030000}"/>
    <cellStyle name="Normal 2 7 2 2 3" xfId="2119" xr:uid="{00000000-0005-0000-0000-0000E0010000}"/>
    <cellStyle name="Normal 2 7 2 3" xfId="812" xr:uid="{00000000-0005-0000-0000-00002D030000}"/>
    <cellStyle name="Normal 2 7 2 4" xfId="1788" xr:uid="{00000000-0005-0000-0000-0000DF010000}"/>
    <cellStyle name="Normal 2 7 3" xfId="813" xr:uid="{00000000-0005-0000-0000-00002E030000}"/>
    <cellStyle name="Normal 2 7 3 2" xfId="814" xr:uid="{00000000-0005-0000-0000-00002F030000}"/>
    <cellStyle name="Normal 2 7 3 3" xfId="1907" xr:uid="{00000000-0005-0000-0000-0000E1010000}"/>
    <cellStyle name="Normal 2 7 4" xfId="815" xr:uid="{00000000-0005-0000-0000-000030030000}"/>
    <cellStyle name="Normal 2 7 5" xfId="1576" xr:uid="{00000000-0005-0000-0000-0000DE010000}"/>
    <cellStyle name="Normal 2 8" xfId="816" xr:uid="{00000000-0005-0000-0000-000031030000}"/>
    <cellStyle name="Normal 2 8 2" xfId="817" xr:uid="{00000000-0005-0000-0000-000032030000}"/>
    <cellStyle name="Normal 2 8 2 2" xfId="818" xr:uid="{00000000-0005-0000-0000-000033030000}"/>
    <cellStyle name="Normal 2 8 2 3" xfId="2134" xr:uid="{00000000-0005-0000-0000-0000E3010000}"/>
    <cellStyle name="Normal 2 8 3" xfId="819" xr:uid="{00000000-0005-0000-0000-000034030000}"/>
    <cellStyle name="Normal 2 8 4" xfId="1803" xr:uid="{00000000-0005-0000-0000-0000E2010000}"/>
    <cellStyle name="Normal 2 9" xfId="820" xr:uid="{00000000-0005-0000-0000-000035030000}"/>
    <cellStyle name="Normal 2 9 2" xfId="821" xr:uid="{00000000-0005-0000-0000-000036030000}"/>
    <cellStyle name="Normal 2 9 2 2" xfId="822" xr:uid="{00000000-0005-0000-0000-000037030000}"/>
    <cellStyle name="Normal 2 9 2 3" xfId="2013" xr:uid="{00000000-0005-0000-0000-0000E5010000}"/>
    <cellStyle name="Normal 2 9 3" xfId="823" xr:uid="{00000000-0005-0000-0000-000038030000}"/>
    <cellStyle name="Normal 2 9 4" xfId="1682" xr:uid="{00000000-0005-0000-0000-0000E4010000}"/>
    <cellStyle name="Normal 3" xfId="824" xr:uid="{00000000-0005-0000-0000-000039030000}"/>
    <cellStyle name="Normal 3 2" xfId="825" xr:uid="{00000000-0005-0000-0000-00003A030000}"/>
    <cellStyle name="Normal 3 2 2" xfId="826" xr:uid="{00000000-0005-0000-0000-00003B030000}"/>
    <cellStyle name="Normal 3 2 2 2" xfId="827" xr:uid="{00000000-0005-0000-0000-00003C030000}"/>
    <cellStyle name="Normal 3 2 2 2 2" xfId="828" xr:uid="{00000000-0005-0000-0000-00003D030000}"/>
    <cellStyle name="Normal 3 2 2 2 2 2" xfId="829" xr:uid="{00000000-0005-0000-0000-00003E030000}"/>
    <cellStyle name="Normal 3 2 2 2 2 2 2" xfId="830" xr:uid="{00000000-0005-0000-0000-00003F030000}"/>
    <cellStyle name="Normal 3 2 2 2 2 2 3" xfId="2128" xr:uid="{00000000-0005-0000-0000-0000EB010000}"/>
    <cellStyle name="Normal 3 2 2 2 2 3" xfId="831" xr:uid="{00000000-0005-0000-0000-000040030000}"/>
    <cellStyle name="Normal 3 2 2 2 2 4" xfId="1797" xr:uid="{00000000-0005-0000-0000-0000EA010000}"/>
    <cellStyle name="Normal 3 2 2 2 3" xfId="832" xr:uid="{00000000-0005-0000-0000-000041030000}"/>
    <cellStyle name="Normal 3 2 2 2 3 2" xfId="833" xr:uid="{00000000-0005-0000-0000-000042030000}"/>
    <cellStyle name="Normal 3 2 2 2 3 3" xfId="1916" xr:uid="{00000000-0005-0000-0000-0000EC010000}"/>
    <cellStyle name="Normal 3 2 2 2 4" xfId="834" xr:uid="{00000000-0005-0000-0000-000043030000}"/>
    <cellStyle name="Normal 3 2 2 2 5" xfId="1585" xr:uid="{00000000-0005-0000-0000-0000E9010000}"/>
    <cellStyle name="Normal 3 2 2 3" xfId="835" xr:uid="{00000000-0005-0000-0000-000044030000}"/>
    <cellStyle name="Normal 3 2 2 3 2" xfId="836" xr:uid="{00000000-0005-0000-0000-000045030000}"/>
    <cellStyle name="Normal 3 2 2 3 2 2" xfId="837" xr:uid="{00000000-0005-0000-0000-000046030000}"/>
    <cellStyle name="Normal 3 2 2 3 2 3" xfId="2035" xr:uid="{00000000-0005-0000-0000-0000EE010000}"/>
    <cellStyle name="Normal 3 2 2 3 3" xfId="838" xr:uid="{00000000-0005-0000-0000-000047030000}"/>
    <cellStyle name="Normal 3 2 2 3 4" xfId="1704" xr:uid="{00000000-0005-0000-0000-0000ED010000}"/>
    <cellStyle name="Normal 3 2 2 4" xfId="839" xr:uid="{00000000-0005-0000-0000-000048030000}"/>
    <cellStyle name="Normal 3 2 2 4 2" xfId="840" xr:uid="{00000000-0005-0000-0000-000049030000}"/>
    <cellStyle name="Normal 3 2 2 4 3" xfId="1848" xr:uid="{00000000-0005-0000-0000-0000EF010000}"/>
    <cellStyle name="Normal 3 2 2 5" xfId="841" xr:uid="{00000000-0005-0000-0000-00004A030000}"/>
    <cellStyle name="Normal 3 2 2 6" xfId="1517" xr:uid="{00000000-0005-0000-0000-0000E8010000}"/>
    <cellStyle name="Normal 3 2 3" xfId="842" xr:uid="{00000000-0005-0000-0000-00004B030000}"/>
    <cellStyle name="Normal 3 2 3 2" xfId="843" xr:uid="{00000000-0005-0000-0000-00004C030000}"/>
    <cellStyle name="Normal 3 2 3 2 2" xfId="844" xr:uid="{00000000-0005-0000-0000-00004D030000}"/>
    <cellStyle name="Normal 3 2 3 2 2 2" xfId="845" xr:uid="{00000000-0005-0000-0000-00004E030000}"/>
    <cellStyle name="Normal 3 2 3 2 2 3" xfId="2006" xr:uid="{00000000-0005-0000-0000-0000F2010000}"/>
    <cellStyle name="Normal 3 2 3 2 3" xfId="846" xr:uid="{00000000-0005-0000-0000-00004F030000}"/>
    <cellStyle name="Normal 3 2 3 2 4" xfId="1675" xr:uid="{00000000-0005-0000-0000-0000F1010000}"/>
    <cellStyle name="Normal 3 2 3 3" xfId="847" xr:uid="{00000000-0005-0000-0000-000050030000}"/>
    <cellStyle name="Normal 3 2 3 3 2" xfId="848" xr:uid="{00000000-0005-0000-0000-000051030000}"/>
    <cellStyle name="Normal 3 2 3 3 2 2" xfId="849" xr:uid="{00000000-0005-0000-0000-000052030000}"/>
    <cellStyle name="Normal 3 2 3 3 2 3" xfId="2112" xr:uid="{00000000-0005-0000-0000-0000F4010000}"/>
    <cellStyle name="Normal 3 2 3 3 3" xfId="850" xr:uid="{00000000-0005-0000-0000-000053030000}"/>
    <cellStyle name="Normal 3 2 3 3 4" xfId="1781" xr:uid="{00000000-0005-0000-0000-0000F3010000}"/>
    <cellStyle name="Normal 3 2 3 4" xfId="851" xr:uid="{00000000-0005-0000-0000-000054030000}"/>
    <cellStyle name="Normal 3 2 3 4 2" xfId="852" xr:uid="{00000000-0005-0000-0000-000055030000}"/>
    <cellStyle name="Normal 3 2 3 4 3" xfId="1900" xr:uid="{00000000-0005-0000-0000-0000F5010000}"/>
    <cellStyle name="Normal 3 2 3 5" xfId="853" xr:uid="{00000000-0005-0000-0000-000056030000}"/>
    <cellStyle name="Normal 3 2 3 6" xfId="1569" xr:uid="{00000000-0005-0000-0000-0000F0010000}"/>
    <cellStyle name="Normal 3 2 4" xfId="854" xr:uid="{00000000-0005-0000-0000-000057030000}"/>
    <cellStyle name="Normal 3 2 4 2" xfId="855" xr:uid="{00000000-0005-0000-0000-000058030000}"/>
    <cellStyle name="Normal 3 2 4 2 2" xfId="856" xr:uid="{00000000-0005-0000-0000-000059030000}"/>
    <cellStyle name="Normal 3 2 4 2 2 2" xfId="857" xr:uid="{00000000-0005-0000-0000-00005A030000}"/>
    <cellStyle name="Normal 3 2 4 2 2 3" xfId="2120" xr:uid="{00000000-0005-0000-0000-0000F8010000}"/>
    <cellStyle name="Normal 3 2 4 2 3" xfId="858" xr:uid="{00000000-0005-0000-0000-00005B030000}"/>
    <cellStyle name="Normal 3 2 4 2 4" xfId="1789" xr:uid="{00000000-0005-0000-0000-0000F7010000}"/>
    <cellStyle name="Normal 3 2 4 3" xfId="859" xr:uid="{00000000-0005-0000-0000-00005C030000}"/>
    <cellStyle name="Normal 3 2 4 3 2" xfId="860" xr:uid="{00000000-0005-0000-0000-00005D030000}"/>
    <cellStyle name="Normal 3 2 4 3 3" xfId="1908" xr:uid="{00000000-0005-0000-0000-0000F9010000}"/>
    <cellStyle name="Normal 3 2 4 4" xfId="861" xr:uid="{00000000-0005-0000-0000-00005E030000}"/>
    <cellStyle name="Normal 3 2 4 5" xfId="1577" xr:uid="{00000000-0005-0000-0000-0000F6010000}"/>
    <cellStyle name="Normal 3 2 5" xfId="862" xr:uid="{00000000-0005-0000-0000-00005F030000}"/>
    <cellStyle name="Normal 3 2 6" xfId="863" xr:uid="{00000000-0005-0000-0000-000060030000}"/>
    <cellStyle name="Normal 3 2 6 2" xfId="864" xr:uid="{00000000-0005-0000-0000-000061030000}"/>
    <cellStyle name="Normal 3 2 6 2 2" xfId="865" xr:uid="{00000000-0005-0000-0000-000062030000}"/>
    <cellStyle name="Normal 3 2 6 2 3" xfId="2014" xr:uid="{00000000-0005-0000-0000-0000FC010000}"/>
    <cellStyle name="Normal 3 2 6 3" xfId="866" xr:uid="{00000000-0005-0000-0000-000063030000}"/>
    <cellStyle name="Normal 3 2 6 4" xfId="1683" xr:uid="{00000000-0005-0000-0000-0000FB010000}"/>
    <cellStyle name="Normal 3 2 7" xfId="867" xr:uid="{00000000-0005-0000-0000-000064030000}"/>
    <cellStyle name="Normal 3 3" xfId="868" xr:uid="{00000000-0005-0000-0000-000065030000}"/>
    <cellStyle name="Normal 3 3 10" xfId="869" xr:uid="{00000000-0005-0000-0000-000066030000}"/>
    <cellStyle name="Normal 3 3 10 2" xfId="2152" xr:uid="{00000000-0005-0000-0000-0000FE010000}"/>
    <cellStyle name="Normal 3 3 11" xfId="1473" xr:uid="{00000000-0005-0000-0000-0000FD010000}"/>
    <cellStyle name="Normal 3 3 2" xfId="870" xr:uid="{00000000-0005-0000-0000-000067030000}"/>
    <cellStyle name="Normal 3 3 2 2" xfId="871" xr:uid="{00000000-0005-0000-0000-000068030000}"/>
    <cellStyle name="Normal 3 3 2 2 2" xfId="872" xr:uid="{00000000-0005-0000-0000-000069030000}"/>
    <cellStyle name="Normal 3 3 2 2 2 2" xfId="873" xr:uid="{00000000-0005-0000-0000-00006A030000}"/>
    <cellStyle name="Normal 3 3 2 2 2 2 2" xfId="874" xr:uid="{00000000-0005-0000-0000-00006B030000}"/>
    <cellStyle name="Normal 3 3 2 2 2 2 3" xfId="1995" xr:uid="{00000000-0005-0000-0000-000002020000}"/>
    <cellStyle name="Normal 3 3 2 2 2 3" xfId="875" xr:uid="{00000000-0005-0000-0000-00006C030000}"/>
    <cellStyle name="Normal 3 3 2 2 2 4" xfId="1664" xr:uid="{00000000-0005-0000-0000-000001020000}"/>
    <cellStyle name="Normal 3 3 2 2 3" xfId="876" xr:uid="{00000000-0005-0000-0000-00006D030000}"/>
    <cellStyle name="Normal 3 3 2 2 3 2" xfId="877" xr:uid="{00000000-0005-0000-0000-00006E030000}"/>
    <cellStyle name="Normal 3 3 2 2 3 2 2" xfId="878" xr:uid="{00000000-0005-0000-0000-00006F030000}"/>
    <cellStyle name="Normal 3 3 2 2 3 2 3" xfId="2101" xr:uid="{00000000-0005-0000-0000-000004020000}"/>
    <cellStyle name="Normal 3 3 2 2 3 3" xfId="879" xr:uid="{00000000-0005-0000-0000-000070030000}"/>
    <cellStyle name="Normal 3 3 2 2 3 4" xfId="1770" xr:uid="{00000000-0005-0000-0000-000003020000}"/>
    <cellStyle name="Normal 3 3 2 2 4" xfId="880" xr:uid="{00000000-0005-0000-0000-000071030000}"/>
    <cellStyle name="Normal 3 3 2 2 4 2" xfId="881" xr:uid="{00000000-0005-0000-0000-000072030000}"/>
    <cellStyle name="Normal 3 3 2 2 4 3" xfId="1889" xr:uid="{00000000-0005-0000-0000-000005020000}"/>
    <cellStyle name="Normal 3 3 2 2 5" xfId="882" xr:uid="{00000000-0005-0000-0000-000073030000}"/>
    <cellStyle name="Normal 3 3 2 2 6" xfId="1558" xr:uid="{00000000-0005-0000-0000-000000020000}"/>
    <cellStyle name="Normal 3 3 2 3" xfId="883" xr:uid="{00000000-0005-0000-0000-000074030000}"/>
    <cellStyle name="Normal 3 3 2 3 2" xfId="884" xr:uid="{00000000-0005-0000-0000-000075030000}"/>
    <cellStyle name="Normal 3 3 2 3 2 2" xfId="885" xr:uid="{00000000-0005-0000-0000-000076030000}"/>
    <cellStyle name="Normal 3 3 2 3 2 2 2" xfId="886" xr:uid="{00000000-0005-0000-0000-000077030000}"/>
    <cellStyle name="Normal 3 3 2 3 2 2 3" xfId="2131" xr:uid="{00000000-0005-0000-0000-000008020000}"/>
    <cellStyle name="Normal 3 3 2 3 2 3" xfId="887" xr:uid="{00000000-0005-0000-0000-000078030000}"/>
    <cellStyle name="Normal 3 3 2 3 2 4" xfId="1800" xr:uid="{00000000-0005-0000-0000-000007020000}"/>
    <cellStyle name="Normal 3 3 2 3 3" xfId="888" xr:uid="{00000000-0005-0000-0000-000079030000}"/>
    <cellStyle name="Normal 3 3 2 3 3 2" xfId="889" xr:uid="{00000000-0005-0000-0000-00007A030000}"/>
    <cellStyle name="Normal 3 3 2 3 3 3" xfId="1919" xr:uid="{00000000-0005-0000-0000-000009020000}"/>
    <cellStyle name="Normal 3 3 2 3 4" xfId="890" xr:uid="{00000000-0005-0000-0000-00007B030000}"/>
    <cellStyle name="Normal 3 3 2 3 5" xfId="1588" xr:uid="{00000000-0005-0000-0000-000006020000}"/>
    <cellStyle name="Normal 3 3 2 4" xfId="891" xr:uid="{00000000-0005-0000-0000-00007C030000}"/>
    <cellStyle name="Normal 3 3 2 4 2" xfId="892" xr:uid="{00000000-0005-0000-0000-00007D030000}"/>
    <cellStyle name="Normal 3 3 2 4 2 2" xfId="893" xr:uid="{00000000-0005-0000-0000-00007E030000}"/>
    <cellStyle name="Normal 3 3 2 4 2 3" xfId="2038" xr:uid="{00000000-0005-0000-0000-00000B020000}"/>
    <cellStyle name="Normal 3 3 2 4 3" xfId="894" xr:uid="{00000000-0005-0000-0000-00007F030000}"/>
    <cellStyle name="Normal 3 3 2 4 4" xfId="1707" xr:uid="{00000000-0005-0000-0000-00000A020000}"/>
    <cellStyle name="Normal 3 3 2 5" xfId="895" xr:uid="{00000000-0005-0000-0000-000080030000}"/>
    <cellStyle name="Normal 3 3 2 5 2" xfId="896" xr:uid="{00000000-0005-0000-0000-000081030000}"/>
    <cellStyle name="Normal 3 3 2 5 3" xfId="1837" xr:uid="{00000000-0005-0000-0000-00000C020000}"/>
    <cellStyle name="Normal 3 3 2 6" xfId="897" xr:uid="{00000000-0005-0000-0000-000082030000}"/>
    <cellStyle name="Normal 3 3 2 7" xfId="1506" xr:uid="{00000000-0005-0000-0000-0000FF010000}"/>
    <cellStyle name="Normal 3 3 3" xfId="898" xr:uid="{00000000-0005-0000-0000-000083030000}"/>
    <cellStyle name="Normal 3 3 3 2" xfId="899" xr:uid="{00000000-0005-0000-0000-000084030000}"/>
    <cellStyle name="Normal 3 3 3 2 2" xfId="900" xr:uid="{00000000-0005-0000-0000-000085030000}"/>
    <cellStyle name="Normal 3 3 3 2 2 2" xfId="901" xr:uid="{00000000-0005-0000-0000-000086030000}"/>
    <cellStyle name="Normal 3 3 3 2 2 3" xfId="1959" xr:uid="{00000000-0005-0000-0000-00000F020000}"/>
    <cellStyle name="Normal 3 3 3 2 3" xfId="902" xr:uid="{00000000-0005-0000-0000-000087030000}"/>
    <cellStyle name="Normal 3 3 3 2 4" xfId="1628" xr:uid="{00000000-0005-0000-0000-00000E020000}"/>
    <cellStyle name="Normal 3 3 3 3" xfId="903" xr:uid="{00000000-0005-0000-0000-000088030000}"/>
    <cellStyle name="Normal 3 3 3 3 2" xfId="904" xr:uid="{00000000-0005-0000-0000-000089030000}"/>
    <cellStyle name="Normal 3 3 3 3 2 2" xfId="905" xr:uid="{00000000-0005-0000-0000-00008A030000}"/>
    <cellStyle name="Normal 3 3 3 3 2 3" xfId="2065" xr:uid="{00000000-0005-0000-0000-000011020000}"/>
    <cellStyle name="Normal 3 3 3 3 3" xfId="906" xr:uid="{00000000-0005-0000-0000-00008B030000}"/>
    <cellStyle name="Normal 3 3 3 3 4" xfId="1734" xr:uid="{00000000-0005-0000-0000-000010020000}"/>
    <cellStyle name="Normal 3 3 3 4" xfId="907" xr:uid="{00000000-0005-0000-0000-00008C030000}"/>
    <cellStyle name="Normal 3 3 3 4 2" xfId="908" xr:uid="{00000000-0005-0000-0000-00008D030000}"/>
    <cellStyle name="Normal 3 3 3 4 3" xfId="1851" xr:uid="{00000000-0005-0000-0000-000012020000}"/>
    <cellStyle name="Normal 3 3 3 5" xfId="909" xr:uid="{00000000-0005-0000-0000-00008E030000}"/>
    <cellStyle name="Normal 3 3 3 6" xfId="1520" xr:uid="{00000000-0005-0000-0000-00000D020000}"/>
    <cellStyle name="Normal 3 3 4" xfId="910" xr:uid="{00000000-0005-0000-0000-00008F030000}"/>
    <cellStyle name="Normal 3 3 4 2" xfId="911" xr:uid="{00000000-0005-0000-0000-000090030000}"/>
    <cellStyle name="Normal 3 3 4 2 2" xfId="912" xr:uid="{00000000-0005-0000-0000-000091030000}"/>
    <cellStyle name="Normal 3 3 4 2 2 2" xfId="913" xr:uid="{00000000-0005-0000-0000-000092030000}"/>
    <cellStyle name="Normal 3 3 4 2 2 3" xfId="1980" xr:uid="{00000000-0005-0000-0000-000015020000}"/>
    <cellStyle name="Normal 3 3 4 2 3" xfId="914" xr:uid="{00000000-0005-0000-0000-000093030000}"/>
    <cellStyle name="Normal 3 3 4 2 4" xfId="1649" xr:uid="{00000000-0005-0000-0000-000014020000}"/>
    <cellStyle name="Normal 3 3 4 3" xfId="915" xr:uid="{00000000-0005-0000-0000-000094030000}"/>
    <cellStyle name="Normal 3 3 4 3 2" xfId="916" xr:uid="{00000000-0005-0000-0000-000095030000}"/>
    <cellStyle name="Normal 3 3 4 3 2 2" xfId="917" xr:uid="{00000000-0005-0000-0000-000096030000}"/>
    <cellStyle name="Normal 3 3 4 3 2 3" xfId="2086" xr:uid="{00000000-0005-0000-0000-000017020000}"/>
    <cellStyle name="Normal 3 3 4 3 3" xfId="918" xr:uid="{00000000-0005-0000-0000-000097030000}"/>
    <cellStyle name="Normal 3 3 4 3 4" xfId="1755" xr:uid="{00000000-0005-0000-0000-000016020000}"/>
    <cellStyle name="Normal 3 3 4 4" xfId="919" xr:uid="{00000000-0005-0000-0000-000098030000}"/>
    <cellStyle name="Normal 3 3 4 4 2" xfId="920" xr:uid="{00000000-0005-0000-0000-000099030000}"/>
    <cellStyle name="Normal 3 3 4 4 3" xfId="1874" xr:uid="{00000000-0005-0000-0000-000018020000}"/>
    <cellStyle name="Normal 3 3 4 5" xfId="921" xr:uid="{00000000-0005-0000-0000-00009A030000}"/>
    <cellStyle name="Normal 3 3 4 6" xfId="1543" xr:uid="{00000000-0005-0000-0000-000013020000}"/>
    <cellStyle name="Normal 3 3 5" xfId="922" xr:uid="{00000000-0005-0000-0000-00009B030000}"/>
    <cellStyle name="Normal 3 3 5 2" xfId="923" xr:uid="{00000000-0005-0000-0000-00009C030000}"/>
    <cellStyle name="Normal 3 3 5 2 2" xfId="924" xr:uid="{00000000-0005-0000-0000-00009D030000}"/>
    <cellStyle name="Normal 3 3 5 2 2 2" xfId="925" xr:uid="{00000000-0005-0000-0000-00009E030000}"/>
    <cellStyle name="Normal 3 3 5 2 2 3" xfId="2009" xr:uid="{00000000-0005-0000-0000-00001B020000}"/>
    <cellStyle name="Normal 3 3 5 2 3" xfId="926" xr:uid="{00000000-0005-0000-0000-00009F030000}"/>
    <cellStyle name="Normal 3 3 5 2 4" xfId="1678" xr:uid="{00000000-0005-0000-0000-00001A020000}"/>
    <cellStyle name="Normal 3 3 5 3" xfId="927" xr:uid="{00000000-0005-0000-0000-0000A0030000}"/>
    <cellStyle name="Normal 3 3 5 3 2" xfId="928" xr:uid="{00000000-0005-0000-0000-0000A1030000}"/>
    <cellStyle name="Normal 3 3 5 3 2 2" xfId="929" xr:uid="{00000000-0005-0000-0000-0000A2030000}"/>
    <cellStyle name="Normal 3 3 5 3 2 3" xfId="2115" xr:uid="{00000000-0005-0000-0000-00001D020000}"/>
    <cellStyle name="Normal 3 3 5 3 3" xfId="930" xr:uid="{00000000-0005-0000-0000-0000A3030000}"/>
    <cellStyle name="Normal 3 3 5 3 4" xfId="1784" xr:uid="{00000000-0005-0000-0000-00001C020000}"/>
    <cellStyle name="Normal 3 3 5 4" xfId="931" xr:uid="{00000000-0005-0000-0000-0000A4030000}"/>
    <cellStyle name="Normal 3 3 5 4 2" xfId="932" xr:uid="{00000000-0005-0000-0000-0000A5030000}"/>
    <cellStyle name="Normal 3 3 5 4 3" xfId="1903" xr:uid="{00000000-0005-0000-0000-00001E020000}"/>
    <cellStyle name="Normal 3 3 5 5" xfId="933" xr:uid="{00000000-0005-0000-0000-0000A6030000}"/>
    <cellStyle name="Normal 3 3 5 6" xfId="1572" xr:uid="{00000000-0005-0000-0000-000019020000}"/>
    <cellStyle name="Normal 3 3 6" xfId="934" xr:uid="{00000000-0005-0000-0000-0000A7030000}"/>
    <cellStyle name="Normal 3 3 6 2" xfId="935" xr:uid="{00000000-0005-0000-0000-0000A8030000}"/>
    <cellStyle name="Normal 3 3 6 2 2" xfId="936" xr:uid="{00000000-0005-0000-0000-0000A9030000}"/>
    <cellStyle name="Normal 3 3 6 2 2 2" xfId="937" xr:uid="{00000000-0005-0000-0000-0000AA030000}"/>
    <cellStyle name="Normal 3 3 6 2 2 3" xfId="2123" xr:uid="{00000000-0005-0000-0000-000021020000}"/>
    <cellStyle name="Normal 3 3 6 2 3" xfId="938" xr:uid="{00000000-0005-0000-0000-0000AB030000}"/>
    <cellStyle name="Normal 3 3 6 2 4" xfId="1792" xr:uid="{00000000-0005-0000-0000-000020020000}"/>
    <cellStyle name="Normal 3 3 6 3" xfId="939" xr:uid="{00000000-0005-0000-0000-0000AC030000}"/>
    <cellStyle name="Normal 3 3 6 3 2" xfId="940" xr:uid="{00000000-0005-0000-0000-0000AD030000}"/>
    <cellStyle name="Normal 3 3 6 3 3" xfId="1911" xr:uid="{00000000-0005-0000-0000-000022020000}"/>
    <cellStyle name="Normal 3 3 6 4" xfId="941" xr:uid="{00000000-0005-0000-0000-0000AE030000}"/>
    <cellStyle name="Normal 3 3 6 5" xfId="1580" xr:uid="{00000000-0005-0000-0000-00001F020000}"/>
    <cellStyle name="Normal 3 3 7" xfId="942" xr:uid="{00000000-0005-0000-0000-0000AF030000}"/>
    <cellStyle name="Normal 3 3 7 2" xfId="943" xr:uid="{00000000-0005-0000-0000-0000B0030000}"/>
    <cellStyle name="Normal 3 3 7 2 2" xfId="944" xr:uid="{00000000-0005-0000-0000-0000B1030000}"/>
    <cellStyle name="Normal 3 3 7 2 3" xfId="2017" xr:uid="{00000000-0005-0000-0000-000024020000}"/>
    <cellStyle name="Normal 3 3 7 3" xfId="945" xr:uid="{00000000-0005-0000-0000-0000B2030000}"/>
    <cellStyle name="Normal 3 3 7 4" xfId="1686" xr:uid="{00000000-0005-0000-0000-000023020000}"/>
    <cellStyle name="Normal 3 3 8" xfId="946" xr:uid="{00000000-0005-0000-0000-0000B3030000}"/>
    <cellStyle name="Normal 3 3 8 2" xfId="947" xr:uid="{00000000-0005-0000-0000-0000B4030000}"/>
    <cellStyle name="Normal 3 3 8 3" xfId="1822" xr:uid="{00000000-0005-0000-0000-000025020000}"/>
    <cellStyle name="Normal 3 3 9" xfId="948" xr:uid="{00000000-0005-0000-0000-0000B5030000}"/>
    <cellStyle name="Normal 3 3 9 2" xfId="1491" xr:uid="{00000000-0005-0000-0000-000026020000}"/>
    <cellStyle name="Normal 3 4" xfId="949" xr:uid="{00000000-0005-0000-0000-0000B6030000}"/>
    <cellStyle name="Normal 3 4 2" xfId="950" xr:uid="{00000000-0005-0000-0000-0000B7030000}"/>
    <cellStyle name="Normal 3 4 2 2" xfId="951" xr:uid="{00000000-0005-0000-0000-0000B8030000}"/>
    <cellStyle name="Normal 3 4 2 3" xfId="2135" xr:uid="{00000000-0005-0000-0000-000028020000}"/>
    <cellStyle name="Normal 3 4 3" xfId="952" xr:uid="{00000000-0005-0000-0000-0000B9030000}"/>
    <cellStyle name="Normal 3 4 3 2" xfId="1804" xr:uid="{00000000-0005-0000-0000-000029020000}"/>
    <cellStyle name="Normal 3 4 4" xfId="953" xr:uid="{00000000-0005-0000-0000-0000BA030000}"/>
    <cellStyle name="Normal 3 4 4 2" xfId="2160" xr:uid="{00000000-0005-0000-0000-00002A020000}"/>
    <cellStyle name="Normal 3 4 5" xfId="1474" xr:uid="{00000000-0005-0000-0000-000027020000}"/>
    <cellStyle name="Normal 3 5" xfId="954" xr:uid="{00000000-0005-0000-0000-0000BB030000}"/>
    <cellStyle name="Normal 3 5 2" xfId="2138" xr:uid="{00000000-0005-0000-0000-00002B020000}"/>
    <cellStyle name="Normal 3 6" xfId="2147" xr:uid="{00000000-0005-0000-0000-00002C020000}"/>
    <cellStyle name="Normal 3 7" xfId="1458" xr:uid="{00000000-0005-0000-0000-0000E6010000}"/>
    <cellStyle name="Normal 4" xfId="955" xr:uid="{00000000-0005-0000-0000-0000BC030000}"/>
    <cellStyle name="Normal 4 2" xfId="956" xr:uid="{00000000-0005-0000-0000-0000BD030000}"/>
    <cellStyle name="Normal 4 3" xfId="2141" xr:uid="{00000000-0005-0000-0000-00002F020000}"/>
    <cellStyle name="Normal 5" xfId="957" xr:uid="{00000000-0005-0000-0000-0000BE030000}"/>
    <cellStyle name="Normal 5 10" xfId="958" xr:uid="{00000000-0005-0000-0000-0000BF030000}"/>
    <cellStyle name="Normal 5 10 2" xfId="959" xr:uid="{00000000-0005-0000-0000-0000C0030000}"/>
    <cellStyle name="Normal 5 10 3" xfId="1819" xr:uid="{00000000-0005-0000-0000-000031020000}"/>
    <cellStyle name="Normal 5 11" xfId="960" xr:uid="{00000000-0005-0000-0000-0000C1030000}"/>
    <cellStyle name="Normal 5 11 2" xfId="1488" xr:uid="{00000000-0005-0000-0000-000032020000}"/>
    <cellStyle name="Normal 5 2" xfId="961" xr:uid="{00000000-0005-0000-0000-0000C2030000}"/>
    <cellStyle name="Normal 5 2 2" xfId="962" xr:uid="{00000000-0005-0000-0000-0000C3030000}"/>
    <cellStyle name="Normal 5 2 2 2" xfId="963" xr:uid="{00000000-0005-0000-0000-0000C4030000}"/>
    <cellStyle name="Normal 5 2 2 2 2" xfId="964" xr:uid="{00000000-0005-0000-0000-0000C5030000}"/>
    <cellStyle name="Normal 5 2 2 2 2 2" xfId="965" xr:uid="{00000000-0005-0000-0000-0000C6030000}"/>
    <cellStyle name="Normal 5 2 2 2 2 2 2" xfId="966" xr:uid="{00000000-0005-0000-0000-0000C7030000}"/>
    <cellStyle name="Normal 5 2 2 2 2 2 3" xfId="2003" xr:uid="{00000000-0005-0000-0000-000037020000}"/>
    <cellStyle name="Normal 5 2 2 2 2 3" xfId="967" xr:uid="{00000000-0005-0000-0000-0000C8030000}"/>
    <cellStyle name="Normal 5 2 2 2 2 4" xfId="1672" xr:uid="{00000000-0005-0000-0000-000036020000}"/>
    <cellStyle name="Normal 5 2 2 2 3" xfId="968" xr:uid="{00000000-0005-0000-0000-0000C9030000}"/>
    <cellStyle name="Normal 5 2 2 2 3 2" xfId="969" xr:uid="{00000000-0005-0000-0000-0000CA030000}"/>
    <cellStyle name="Normal 5 2 2 2 3 2 2" xfId="970" xr:uid="{00000000-0005-0000-0000-0000CB030000}"/>
    <cellStyle name="Normal 5 2 2 2 3 2 3" xfId="2109" xr:uid="{00000000-0005-0000-0000-000039020000}"/>
    <cellStyle name="Normal 5 2 2 2 3 3" xfId="971" xr:uid="{00000000-0005-0000-0000-0000CC030000}"/>
    <cellStyle name="Normal 5 2 2 2 3 4" xfId="1778" xr:uid="{00000000-0005-0000-0000-000038020000}"/>
    <cellStyle name="Normal 5 2 2 2 4" xfId="972" xr:uid="{00000000-0005-0000-0000-0000CD030000}"/>
    <cellStyle name="Normal 5 2 2 2 4 2" xfId="973" xr:uid="{00000000-0005-0000-0000-0000CE030000}"/>
    <cellStyle name="Normal 5 2 2 2 4 3" xfId="1897" xr:uid="{00000000-0005-0000-0000-00003A020000}"/>
    <cellStyle name="Normal 5 2 2 2 5" xfId="974" xr:uid="{00000000-0005-0000-0000-0000CF030000}"/>
    <cellStyle name="Normal 5 2 2 2 6" xfId="1566" xr:uid="{00000000-0005-0000-0000-000035020000}"/>
    <cellStyle name="Normal 5 2 2 3" xfId="975" xr:uid="{00000000-0005-0000-0000-0000D0030000}"/>
    <cellStyle name="Normal 5 2 2 3 2" xfId="976" xr:uid="{00000000-0005-0000-0000-0000D1030000}"/>
    <cellStyle name="Normal 5 2 2 3 2 2" xfId="977" xr:uid="{00000000-0005-0000-0000-0000D2030000}"/>
    <cellStyle name="Normal 5 2 2 3 2 3" xfId="1954" xr:uid="{00000000-0005-0000-0000-00003C020000}"/>
    <cellStyle name="Normal 5 2 2 3 3" xfId="978" xr:uid="{00000000-0005-0000-0000-0000D3030000}"/>
    <cellStyle name="Normal 5 2 2 3 4" xfId="1623" xr:uid="{00000000-0005-0000-0000-00003B020000}"/>
    <cellStyle name="Normal 5 2 2 4" xfId="979" xr:uid="{00000000-0005-0000-0000-0000D4030000}"/>
    <cellStyle name="Normal 5 2 2 4 2" xfId="980" xr:uid="{00000000-0005-0000-0000-0000D5030000}"/>
    <cellStyle name="Normal 5 2 2 4 2 2" xfId="981" xr:uid="{00000000-0005-0000-0000-0000D6030000}"/>
    <cellStyle name="Normal 5 2 2 4 2 3" xfId="2060" xr:uid="{00000000-0005-0000-0000-00003E020000}"/>
    <cellStyle name="Normal 5 2 2 4 3" xfId="982" xr:uid="{00000000-0005-0000-0000-0000D7030000}"/>
    <cellStyle name="Normal 5 2 2 4 4" xfId="1729" xr:uid="{00000000-0005-0000-0000-00003D020000}"/>
    <cellStyle name="Normal 5 2 2 5" xfId="983" xr:uid="{00000000-0005-0000-0000-0000D8030000}"/>
    <cellStyle name="Normal 5 2 2 5 2" xfId="984" xr:uid="{00000000-0005-0000-0000-0000D9030000}"/>
    <cellStyle name="Normal 5 2 2 5 3" xfId="1845" xr:uid="{00000000-0005-0000-0000-00003F020000}"/>
    <cellStyle name="Normal 5 2 2 6" xfId="985" xr:uid="{00000000-0005-0000-0000-0000DA030000}"/>
    <cellStyle name="Normal 5 2 2 6 2" xfId="1514" xr:uid="{00000000-0005-0000-0000-000040020000}"/>
    <cellStyle name="Normal 5 2 2 7" xfId="986" xr:uid="{00000000-0005-0000-0000-0000DB030000}"/>
    <cellStyle name="Normal 5 2 2 7 2" xfId="2158" xr:uid="{00000000-0005-0000-0000-000041020000}"/>
    <cellStyle name="Normal 5 2 2 8" xfId="1475" xr:uid="{00000000-0005-0000-0000-000034020000}"/>
    <cellStyle name="Normal 5 2 3" xfId="987" xr:uid="{00000000-0005-0000-0000-0000DC030000}"/>
    <cellStyle name="Normal 5 2 3 2" xfId="988" xr:uid="{00000000-0005-0000-0000-0000DD030000}"/>
    <cellStyle name="Normal 5 2 3 2 2" xfId="989" xr:uid="{00000000-0005-0000-0000-0000DE030000}"/>
    <cellStyle name="Normal 5 2 3 2 2 2" xfId="990" xr:uid="{00000000-0005-0000-0000-0000DF030000}"/>
    <cellStyle name="Normal 5 2 3 2 2 3" xfId="1986" xr:uid="{00000000-0005-0000-0000-000044020000}"/>
    <cellStyle name="Normal 5 2 3 2 3" xfId="991" xr:uid="{00000000-0005-0000-0000-0000E0030000}"/>
    <cellStyle name="Normal 5 2 3 2 4" xfId="1655" xr:uid="{00000000-0005-0000-0000-000043020000}"/>
    <cellStyle name="Normal 5 2 3 3" xfId="992" xr:uid="{00000000-0005-0000-0000-0000E1030000}"/>
    <cellStyle name="Normal 5 2 3 3 2" xfId="993" xr:uid="{00000000-0005-0000-0000-0000E2030000}"/>
    <cellStyle name="Normal 5 2 3 3 2 2" xfId="994" xr:uid="{00000000-0005-0000-0000-0000E3030000}"/>
    <cellStyle name="Normal 5 2 3 3 2 3" xfId="2092" xr:uid="{00000000-0005-0000-0000-000046020000}"/>
    <cellStyle name="Normal 5 2 3 3 3" xfId="995" xr:uid="{00000000-0005-0000-0000-0000E4030000}"/>
    <cellStyle name="Normal 5 2 3 3 4" xfId="1761" xr:uid="{00000000-0005-0000-0000-000045020000}"/>
    <cellStyle name="Normal 5 2 3 4" xfId="996" xr:uid="{00000000-0005-0000-0000-0000E5030000}"/>
    <cellStyle name="Normal 5 2 3 4 2" xfId="997" xr:uid="{00000000-0005-0000-0000-0000E6030000}"/>
    <cellStyle name="Normal 5 2 3 4 3" xfId="1880" xr:uid="{00000000-0005-0000-0000-000047020000}"/>
    <cellStyle name="Normal 5 2 3 5" xfId="998" xr:uid="{00000000-0005-0000-0000-0000E7030000}"/>
    <cellStyle name="Normal 5 2 3 5 2" xfId="1549" xr:uid="{00000000-0005-0000-0000-000048020000}"/>
    <cellStyle name="Normal 5 2 3 6" xfId="999" xr:uid="{00000000-0005-0000-0000-0000E8030000}"/>
    <cellStyle name="Normal 5 2 3 6 2" xfId="2166" xr:uid="{00000000-0005-0000-0000-000049020000}"/>
    <cellStyle name="Normal 5 2 3 7" xfId="1476" xr:uid="{00000000-0005-0000-0000-000042020000}"/>
    <cellStyle name="Normal 5 2 4" xfId="1000" xr:uid="{00000000-0005-0000-0000-0000E9030000}"/>
    <cellStyle name="Normal 5 2 4 2" xfId="1001" xr:uid="{00000000-0005-0000-0000-0000EA030000}"/>
    <cellStyle name="Normal 5 2 4 2 2" xfId="1002" xr:uid="{00000000-0005-0000-0000-0000EB030000}"/>
    <cellStyle name="Normal 5 2 4 2 3" xfId="1939" xr:uid="{00000000-0005-0000-0000-00004B020000}"/>
    <cellStyle name="Normal 5 2 4 3" xfId="1003" xr:uid="{00000000-0005-0000-0000-0000EC030000}"/>
    <cellStyle name="Normal 5 2 4 4" xfId="1608" xr:uid="{00000000-0005-0000-0000-00004A020000}"/>
    <cellStyle name="Normal 5 2 5" xfId="1004" xr:uid="{00000000-0005-0000-0000-0000ED030000}"/>
    <cellStyle name="Normal 5 2 5 2" xfId="1005" xr:uid="{00000000-0005-0000-0000-0000EE030000}"/>
    <cellStyle name="Normal 5 2 5 2 2" xfId="1006" xr:uid="{00000000-0005-0000-0000-0000EF030000}"/>
    <cellStyle name="Normal 5 2 5 2 3" xfId="2045" xr:uid="{00000000-0005-0000-0000-00004D020000}"/>
    <cellStyle name="Normal 5 2 5 3" xfId="1007" xr:uid="{00000000-0005-0000-0000-0000F0030000}"/>
    <cellStyle name="Normal 5 2 5 4" xfId="1714" xr:uid="{00000000-0005-0000-0000-00004C020000}"/>
    <cellStyle name="Normal 5 2 6" xfId="1008" xr:uid="{00000000-0005-0000-0000-0000F1030000}"/>
    <cellStyle name="Normal 5 2 6 2" xfId="1009" xr:uid="{00000000-0005-0000-0000-0000F2030000}"/>
    <cellStyle name="Normal 5 2 6 3" xfId="1828" xr:uid="{00000000-0005-0000-0000-00004E020000}"/>
    <cellStyle name="Normal 5 2 7" xfId="1010" xr:uid="{00000000-0005-0000-0000-0000F3030000}"/>
    <cellStyle name="Normal 5 2 7 2" xfId="1497" xr:uid="{00000000-0005-0000-0000-00004F020000}"/>
    <cellStyle name="Normal 5 2 8" xfId="1011" xr:uid="{00000000-0005-0000-0000-0000F4030000}"/>
    <cellStyle name="Normal 5 2 8 2" xfId="2148" xr:uid="{00000000-0005-0000-0000-000050020000}"/>
    <cellStyle name="Normal 5 2 9" xfId="1464" xr:uid="{00000000-0005-0000-0000-000033020000}"/>
    <cellStyle name="Normal 5 3" xfId="1012" xr:uid="{00000000-0005-0000-0000-0000F5030000}"/>
    <cellStyle name="Normal 5 4" xfId="1013" xr:uid="{00000000-0005-0000-0000-0000F6030000}"/>
    <cellStyle name="Normal 5 4 2" xfId="1014" xr:uid="{00000000-0005-0000-0000-0000F7030000}"/>
    <cellStyle name="Normal 5 4 2 2" xfId="1015" xr:uid="{00000000-0005-0000-0000-0000F8030000}"/>
    <cellStyle name="Normal 5 4 2 2 2" xfId="1016" xr:uid="{00000000-0005-0000-0000-0000F9030000}"/>
    <cellStyle name="Normal 5 4 2 2 2 2" xfId="1017" xr:uid="{00000000-0005-0000-0000-0000FA030000}"/>
    <cellStyle name="Normal 5 4 2 2 2 3" xfId="1989" xr:uid="{00000000-0005-0000-0000-000055020000}"/>
    <cellStyle name="Normal 5 4 2 2 3" xfId="1018" xr:uid="{00000000-0005-0000-0000-0000FB030000}"/>
    <cellStyle name="Normal 5 4 2 2 4" xfId="1658" xr:uid="{00000000-0005-0000-0000-000054020000}"/>
    <cellStyle name="Normal 5 4 2 3" xfId="1019" xr:uid="{00000000-0005-0000-0000-0000FC030000}"/>
    <cellStyle name="Normal 5 4 2 3 2" xfId="1020" xr:uid="{00000000-0005-0000-0000-0000FD030000}"/>
    <cellStyle name="Normal 5 4 2 3 2 2" xfId="1021" xr:uid="{00000000-0005-0000-0000-0000FE030000}"/>
    <cellStyle name="Normal 5 4 2 3 2 3" xfId="2095" xr:uid="{00000000-0005-0000-0000-000057020000}"/>
    <cellStyle name="Normal 5 4 2 3 3" xfId="1022" xr:uid="{00000000-0005-0000-0000-0000FF030000}"/>
    <cellStyle name="Normal 5 4 2 3 4" xfId="1764" xr:uid="{00000000-0005-0000-0000-000056020000}"/>
    <cellStyle name="Normal 5 4 2 4" xfId="1023" xr:uid="{00000000-0005-0000-0000-000000040000}"/>
    <cellStyle name="Normal 5 4 2 4 2" xfId="1024" xr:uid="{00000000-0005-0000-0000-000001040000}"/>
    <cellStyle name="Normal 5 4 2 4 3" xfId="1883" xr:uid="{00000000-0005-0000-0000-000058020000}"/>
    <cellStyle name="Normal 5 4 2 5" xfId="1025" xr:uid="{00000000-0005-0000-0000-000002040000}"/>
    <cellStyle name="Normal 5 4 2 6" xfId="1552" xr:uid="{00000000-0005-0000-0000-000053020000}"/>
    <cellStyle name="Normal 5 4 3" xfId="1026" xr:uid="{00000000-0005-0000-0000-000003040000}"/>
    <cellStyle name="Normal 5 4 3 2" xfId="1027" xr:uid="{00000000-0005-0000-0000-000004040000}"/>
    <cellStyle name="Normal 5 4 3 2 2" xfId="1028" xr:uid="{00000000-0005-0000-0000-000005040000}"/>
    <cellStyle name="Normal 5 4 3 2 3" xfId="1942" xr:uid="{00000000-0005-0000-0000-00005A020000}"/>
    <cellStyle name="Normal 5 4 3 3" xfId="1029" xr:uid="{00000000-0005-0000-0000-000006040000}"/>
    <cellStyle name="Normal 5 4 3 4" xfId="1611" xr:uid="{00000000-0005-0000-0000-000059020000}"/>
    <cellStyle name="Normal 5 4 4" xfId="1030" xr:uid="{00000000-0005-0000-0000-000007040000}"/>
    <cellStyle name="Normal 5 4 4 2" xfId="1031" xr:uid="{00000000-0005-0000-0000-000008040000}"/>
    <cellStyle name="Normal 5 4 4 2 2" xfId="1032" xr:uid="{00000000-0005-0000-0000-000009040000}"/>
    <cellStyle name="Normal 5 4 4 2 3" xfId="2048" xr:uid="{00000000-0005-0000-0000-00005C020000}"/>
    <cellStyle name="Normal 5 4 4 3" xfId="1033" xr:uid="{00000000-0005-0000-0000-00000A040000}"/>
    <cellStyle name="Normal 5 4 4 4" xfId="1717" xr:uid="{00000000-0005-0000-0000-00005B020000}"/>
    <cellStyle name="Normal 5 4 5" xfId="1034" xr:uid="{00000000-0005-0000-0000-00000B040000}"/>
    <cellStyle name="Normal 5 4 5 2" xfId="1035" xr:uid="{00000000-0005-0000-0000-00000C040000}"/>
    <cellStyle name="Normal 5 4 5 3" xfId="1831" xr:uid="{00000000-0005-0000-0000-00005D020000}"/>
    <cellStyle name="Normal 5 4 6" xfId="1036" xr:uid="{00000000-0005-0000-0000-00000D040000}"/>
    <cellStyle name="Normal 5 4 7" xfId="1500" xr:uid="{00000000-0005-0000-0000-000052020000}"/>
    <cellStyle name="Normal 5 5" xfId="1037" xr:uid="{00000000-0005-0000-0000-00000E040000}"/>
    <cellStyle name="Normal 5 6" xfId="1038" xr:uid="{00000000-0005-0000-0000-00000F040000}"/>
    <cellStyle name="Normal 5 6 2" xfId="1039" xr:uid="{00000000-0005-0000-0000-000010040000}"/>
    <cellStyle name="Normal 5 6 2 2" xfId="1040" xr:uid="{00000000-0005-0000-0000-000011040000}"/>
    <cellStyle name="Normal 5 6 2 2 2" xfId="1041" xr:uid="{00000000-0005-0000-0000-000012040000}"/>
    <cellStyle name="Normal 5 6 2 2 2 2" xfId="1042" xr:uid="{00000000-0005-0000-0000-000013040000}"/>
    <cellStyle name="Normal 5 6 2 2 2 3" xfId="1999" xr:uid="{00000000-0005-0000-0000-000062020000}"/>
    <cellStyle name="Normal 5 6 2 2 3" xfId="1043" xr:uid="{00000000-0005-0000-0000-000014040000}"/>
    <cellStyle name="Normal 5 6 2 2 4" xfId="1668" xr:uid="{00000000-0005-0000-0000-000061020000}"/>
    <cellStyle name="Normal 5 6 2 3" xfId="1044" xr:uid="{00000000-0005-0000-0000-000015040000}"/>
    <cellStyle name="Normal 5 6 2 3 2" xfId="1045" xr:uid="{00000000-0005-0000-0000-000016040000}"/>
    <cellStyle name="Normal 5 6 2 3 2 2" xfId="1046" xr:uid="{00000000-0005-0000-0000-000017040000}"/>
    <cellStyle name="Normal 5 6 2 3 2 3" xfId="2105" xr:uid="{00000000-0005-0000-0000-000064020000}"/>
    <cellStyle name="Normal 5 6 2 3 3" xfId="1047" xr:uid="{00000000-0005-0000-0000-000018040000}"/>
    <cellStyle name="Normal 5 6 2 3 4" xfId="1774" xr:uid="{00000000-0005-0000-0000-000063020000}"/>
    <cellStyle name="Normal 5 6 2 4" xfId="1048" xr:uid="{00000000-0005-0000-0000-000019040000}"/>
    <cellStyle name="Normal 5 6 2 4 2" xfId="1049" xr:uid="{00000000-0005-0000-0000-00001A040000}"/>
    <cellStyle name="Normal 5 6 2 4 3" xfId="1893" xr:uid="{00000000-0005-0000-0000-000065020000}"/>
    <cellStyle name="Normal 5 6 2 5" xfId="1050" xr:uid="{00000000-0005-0000-0000-00001B040000}"/>
    <cellStyle name="Normal 5 6 2 6" xfId="1562" xr:uid="{00000000-0005-0000-0000-000060020000}"/>
    <cellStyle name="Normal 5 6 3" xfId="1051" xr:uid="{00000000-0005-0000-0000-00001C040000}"/>
    <cellStyle name="Normal 5 6 3 2" xfId="1052" xr:uid="{00000000-0005-0000-0000-00001D040000}"/>
    <cellStyle name="Normal 5 6 3 2 2" xfId="1053" xr:uid="{00000000-0005-0000-0000-00001E040000}"/>
    <cellStyle name="Normal 5 6 3 2 3" xfId="1950" xr:uid="{00000000-0005-0000-0000-000067020000}"/>
    <cellStyle name="Normal 5 6 3 3" xfId="1054" xr:uid="{00000000-0005-0000-0000-00001F040000}"/>
    <cellStyle name="Normal 5 6 3 4" xfId="1619" xr:uid="{00000000-0005-0000-0000-000066020000}"/>
    <cellStyle name="Normal 5 6 4" xfId="1055" xr:uid="{00000000-0005-0000-0000-000020040000}"/>
    <cellStyle name="Normal 5 6 4 2" xfId="1056" xr:uid="{00000000-0005-0000-0000-000021040000}"/>
    <cellStyle name="Normal 5 6 4 2 2" xfId="1057" xr:uid="{00000000-0005-0000-0000-000022040000}"/>
    <cellStyle name="Normal 5 6 4 2 3" xfId="2056" xr:uid="{00000000-0005-0000-0000-000069020000}"/>
    <cellStyle name="Normal 5 6 4 3" xfId="1058" xr:uid="{00000000-0005-0000-0000-000023040000}"/>
    <cellStyle name="Normal 5 6 4 4" xfId="1725" xr:uid="{00000000-0005-0000-0000-000068020000}"/>
    <cellStyle name="Normal 5 6 5" xfId="1059" xr:uid="{00000000-0005-0000-0000-000024040000}"/>
    <cellStyle name="Normal 5 6 5 2" xfId="1060" xr:uid="{00000000-0005-0000-0000-000025040000}"/>
    <cellStyle name="Normal 5 6 5 3" xfId="1841" xr:uid="{00000000-0005-0000-0000-00006A020000}"/>
    <cellStyle name="Normal 5 6 6" xfId="1061" xr:uid="{00000000-0005-0000-0000-000026040000}"/>
    <cellStyle name="Normal 5 6 7" xfId="1510" xr:uid="{00000000-0005-0000-0000-00005F020000}"/>
    <cellStyle name="Normal 5 7" xfId="1062" xr:uid="{00000000-0005-0000-0000-000027040000}"/>
    <cellStyle name="Normal 5 7 2" xfId="1063" xr:uid="{00000000-0005-0000-0000-000028040000}"/>
    <cellStyle name="Normal 5 7 2 2" xfId="1064" xr:uid="{00000000-0005-0000-0000-000029040000}"/>
    <cellStyle name="Normal 5 7 2 2 2" xfId="1065" xr:uid="{00000000-0005-0000-0000-00002A040000}"/>
    <cellStyle name="Normal 5 7 2 2 2 2" xfId="1066" xr:uid="{00000000-0005-0000-0000-00002B040000}"/>
    <cellStyle name="Normal 5 7 2 2 2 3" xfId="1977" xr:uid="{00000000-0005-0000-0000-00006E020000}"/>
    <cellStyle name="Normal 5 7 2 2 3" xfId="1067" xr:uid="{00000000-0005-0000-0000-00002C040000}"/>
    <cellStyle name="Normal 5 7 2 2 4" xfId="1646" xr:uid="{00000000-0005-0000-0000-00006D020000}"/>
    <cellStyle name="Normal 5 7 2 3" xfId="1068" xr:uid="{00000000-0005-0000-0000-00002D040000}"/>
    <cellStyle name="Normal 5 7 2 3 2" xfId="1069" xr:uid="{00000000-0005-0000-0000-00002E040000}"/>
    <cellStyle name="Normal 5 7 2 3 2 2" xfId="1070" xr:uid="{00000000-0005-0000-0000-00002F040000}"/>
    <cellStyle name="Normal 5 7 2 3 2 3" xfId="2083" xr:uid="{00000000-0005-0000-0000-000070020000}"/>
    <cellStyle name="Normal 5 7 2 3 3" xfId="1071" xr:uid="{00000000-0005-0000-0000-000030040000}"/>
    <cellStyle name="Normal 5 7 2 3 4" xfId="1752" xr:uid="{00000000-0005-0000-0000-00006F020000}"/>
    <cellStyle name="Normal 5 7 2 4" xfId="1072" xr:uid="{00000000-0005-0000-0000-000031040000}"/>
    <cellStyle name="Normal 5 7 2 4 2" xfId="1073" xr:uid="{00000000-0005-0000-0000-000032040000}"/>
    <cellStyle name="Normal 5 7 2 4 3" xfId="1871" xr:uid="{00000000-0005-0000-0000-000071020000}"/>
    <cellStyle name="Normal 5 7 2 5" xfId="1074" xr:uid="{00000000-0005-0000-0000-000033040000}"/>
    <cellStyle name="Normal 5 7 2 6" xfId="1540" xr:uid="{00000000-0005-0000-0000-00006C020000}"/>
    <cellStyle name="Normal 5 7 3" xfId="1075" xr:uid="{00000000-0005-0000-0000-000034040000}"/>
    <cellStyle name="Normal 5 7 3 2" xfId="1076" xr:uid="{00000000-0005-0000-0000-000035040000}"/>
    <cellStyle name="Normal 5 7 3 2 2" xfId="1077" xr:uid="{00000000-0005-0000-0000-000036040000}"/>
    <cellStyle name="Normal 5 7 3 2 3" xfId="1960" xr:uid="{00000000-0005-0000-0000-000073020000}"/>
    <cellStyle name="Normal 5 7 3 3" xfId="1078" xr:uid="{00000000-0005-0000-0000-000037040000}"/>
    <cellStyle name="Normal 5 7 3 4" xfId="1629" xr:uid="{00000000-0005-0000-0000-000072020000}"/>
    <cellStyle name="Normal 5 7 4" xfId="1079" xr:uid="{00000000-0005-0000-0000-000038040000}"/>
    <cellStyle name="Normal 5 7 4 2" xfId="1080" xr:uid="{00000000-0005-0000-0000-000039040000}"/>
    <cellStyle name="Normal 5 7 4 2 2" xfId="1081" xr:uid="{00000000-0005-0000-0000-00003A040000}"/>
    <cellStyle name="Normal 5 7 4 2 3" xfId="2066" xr:uid="{00000000-0005-0000-0000-000075020000}"/>
    <cellStyle name="Normal 5 7 4 3" xfId="1082" xr:uid="{00000000-0005-0000-0000-00003B040000}"/>
    <cellStyle name="Normal 5 7 4 4" xfId="1735" xr:uid="{00000000-0005-0000-0000-000074020000}"/>
    <cellStyle name="Normal 5 7 5" xfId="1083" xr:uid="{00000000-0005-0000-0000-00003C040000}"/>
    <cellStyle name="Normal 5 7 5 2" xfId="1084" xr:uid="{00000000-0005-0000-0000-00003D040000}"/>
    <cellStyle name="Normal 5 7 5 3" xfId="1854" xr:uid="{00000000-0005-0000-0000-000076020000}"/>
    <cellStyle name="Normal 5 7 6" xfId="1085" xr:uid="{00000000-0005-0000-0000-00003E040000}"/>
    <cellStyle name="Normal 5 7 7" xfId="1523" xr:uid="{00000000-0005-0000-0000-00006B020000}"/>
    <cellStyle name="Normal 5 8" xfId="1086" xr:uid="{00000000-0005-0000-0000-00003F040000}"/>
    <cellStyle name="Normal 5 8 2" xfId="1087" xr:uid="{00000000-0005-0000-0000-000040040000}"/>
    <cellStyle name="Normal 5 8 2 2" xfId="1088" xr:uid="{00000000-0005-0000-0000-000041040000}"/>
    <cellStyle name="Normal 5 8 2 3" xfId="1934" xr:uid="{00000000-0005-0000-0000-000078020000}"/>
    <cellStyle name="Normal 5 8 3" xfId="1089" xr:uid="{00000000-0005-0000-0000-000042040000}"/>
    <cellStyle name="Normal 5 8 4" xfId="1603" xr:uid="{00000000-0005-0000-0000-000077020000}"/>
    <cellStyle name="Normal 5 9" xfId="1090" xr:uid="{00000000-0005-0000-0000-000043040000}"/>
    <cellStyle name="Normal 5 9 2" xfId="1091" xr:uid="{00000000-0005-0000-0000-000044040000}"/>
    <cellStyle name="Normal 5 9 2 2" xfId="1092" xr:uid="{00000000-0005-0000-0000-000045040000}"/>
    <cellStyle name="Normal 5 9 2 3" xfId="2032" xr:uid="{00000000-0005-0000-0000-00007A020000}"/>
    <cellStyle name="Normal 5 9 3" xfId="1093" xr:uid="{00000000-0005-0000-0000-000046040000}"/>
    <cellStyle name="Normal 5 9 4" xfId="1701" xr:uid="{00000000-0005-0000-0000-000079020000}"/>
    <cellStyle name="Normal 6" xfId="1094" xr:uid="{00000000-0005-0000-0000-000047040000}"/>
    <cellStyle name="Normal 6 10" xfId="2149" xr:uid="{00000000-0005-0000-0000-00007C020000}"/>
    <cellStyle name="Normal 6 11" xfId="1461" xr:uid="{00000000-0005-0000-0000-00007B020000}"/>
    <cellStyle name="Normal 6 2" xfId="1095" xr:uid="{00000000-0005-0000-0000-000048040000}"/>
    <cellStyle name="Normal 6 2 2" xfId="1096" xr:uid="{00000000-0005-0000-0000-000049040000}"/>
    <cellStyle name="Normal 6 2 3" xfId="1097" xr:uid="{00000000-0005-0000-0000-00004A040000}"/>
    <cellStyle name="Normal 6 2 3 2" xfId="2155" xr:uid="{00000000-0005-0000-0000-00007F020000}"/>
    <cellStyle name="Normal 6 2 4" xfId="1477" xr:uid="{00000000-0005-0000-0000-00007D020000}"/>
    <cellStyle name="Normal 6 3" xfId="1098" xr:uid="{00000000-0005-0000-0000-00004B040000}"/>
    <cellStyle name="Normal 6 3 2" xfId="1099" xr:uid="{00000000-0005-0000-0000-00004C040000}"/>
    <cellStyle name="Normal 6 3 2 2" xfId="1100" xr:uid="{00000000-0005-0000-0000-00004D040000}"/>
    <cellStyle name="Normal 6 3 2 2 2" xfId="1101" xr:uid="{00000000-0005-0000-0000-00004E040000}"/>
    <cellStyle name="Normal 6 3 2 2 2 2" xfId="1102" xr:uid="{00000000-0005-0000-0000-00004F040000}"/>
    <cellStyle name="Normal 6 3 2 2 2 3" xfId="2000" xr:uid="{00000000-0005-0000-0000-000083020000}"/>
    <cellStyle name="Normal 6 3 2 2 3" xfId="1103" xr:uid="{00000000-0005-0000-0000-000050040000}"/>
    <cellStyle name="Normal 6 3 2 2 4" xfId="1669" xr:uid="{00000000-0005-0000-0000-000082020000}"/>
    <cellStyle name="Normal 6 3 2 3" xfId="1104" xr:uid="{00000000-0005-0000-0000-000051040000}"/>
    <cellStyle name="Normal 6 3 2 3 2" xfId="1105" xr:uid="{00000000-0005-0000-0000-000052040000}"/>
    <cellStyle name="Normal 6 3 2 3 2 2" xfId="1106" xr:uid="{00000000-0005-0000-0000-000053040000}"/>
    <cellStyle name="Normal 6 3 2 3 2 3" xfId="2106" xr:uid="{00000000-0005-0000-0000-000085020000}"/>
    <cellStyle name="Normal 6 3 2 3 3" xfId="1107" xr:uid="{00000000-0005-0000-0000-000054040000}"/>
    <cellStyle name="Normal 6 3 2 3 4" xfId="1775" xr:uid="{00000000-0005-0000-0000-000084020000}"/>
    <cellStyle name="Normal 6 3 2 4" xfId="1108" xr:uid="{00000000-0005-0000-0000-000055040000}"/>
    <cellStyle name="Normal 6 3 2 4 2" xfId="1109" xr:uid="{00000000-0005-0000-0000-000056040000}"/>
    <cellStyle name="Normal 6 3 2 4 3" xfId="1894" xr:uid="{00000000-0005-0000-0000-000086020000}"/>
    <cellStyle name="Normal 6 3 2 5" xfId="1110" xr:uid="{00000000-0005-0000-0000-000057040000}"/>
    <cellStyle name="Normal 6 3 2 6" xfId="1563" xr:uid="{00000000-0005-0000-0000-000081020000}"/>
    <cellStyle name="Normal 6 3 3" xfId="1111" xr:uid="{00000000-0005-0000-0000-000058040000}"/>
    <cellStyle name="Normal 6 3 3 2" xfId="1112" xr:uid="{00000000-0005-0000-0000-000059040000}"/>
    <cellStyle name="Normal 6 3 3 2 2" xfId="1113" xr:uid="{00000000-0005-0000-0000-00005A040000}"/>
    <cellStyle name="Normal 6 3 3 2 3" xfId="1951" xr:uid="{00000000-0005-0000-0000-000088020000}"/>
    <cellStyle name="Normal 6 3 3 3" xfId="1114" xr:uid="{00000000-0005-0000-0000-00005B040000}"/>
    <cellStyle name="Normal 6 3 3 4" xfId="1620" xr:uid="{00000000-0005-0000-0000-000087020000}"/>
    <cellStyle name="Normal 6 3 4" xfId="1115" xr:uid="{00000000-0005-0000-0000-00005C040000}"/>
    <cellStyle name="Normal 6 3 4 2" xfId="1116" xr:uid="{00000000-0005-0000-0000-00005D040000}"/>
    <cellStyle name="Normal 6 3 4 2 2" xfId="1117" xr:uid="{00000000-0005-0000-0000-00005E040000}"/>
    <cellStyle name="Normal 6 3 4 2 3" xfId="2057" xr:uid="{00000000-0005-0000-0000-00008A020000}"/>
    <cellStyle name="Normal 6 3 4 3" xfId="1118" xr:uid="{00000000-0005-0000-0000-00005F040000}"/>
    <cellStyle name="Normal 6 3 4 4" xfId="1726" xr:uid="{00000000-0005-0000-0000-000089020000}"/>
    <cellStyle name="Normal 6 3 5" xfId="1119" xr:uid="{00000000-0005-0000-0000-000060040000}"/>
    <cellStyle name="Normal 6 3 5 2" xfId="1120" xr:uid="{00000000-0005-0000-0000-000061040000}"/>
    <cellStyle name="Normal 6 3 5 3" xfId="1842" xr:uid="{00000000-0005-0000-0000-00008B020000}"/>
    <cellStyle name="Normal 6 3 6" xfId="1121" xr:uid="{00000000-0005-0000-0000-000062040000}"/>
    <cellStyle name="Normal 6 3 6 2" xfId="1511" xr:uid="{00000000-0005-0000-0000-00008C020000}"/>
    <cellStyle name="Normal 6 3 7" xfId="1122" xr:uid="{00000000-0005-0000-0000-000063040000}"/>
    <cellStyle name="Normal 6 3 7 2" xfId="2163" xr:uid="{00000000-0005-0000-0000-00008D020000}"/>
    <cellStyle name="Normal 6 3 8" xfId="1478" xr:uid="{00000000-0005-0000-0000-000080020000}"/>
    <cellStyle name="Normal 6 4" xfId="1123" xr:uid="{00000000-0005-0000-0000-000064040000}"/>
    <cellStyle name="Normal 6 4 2" xfId="1124" xr:uid="{00000000-0005-0000-0000-000065040000}"/>
    <cellStyle name="Normal 6 4 2 2" xfId="1125" xr:uid="{00000000-0005-0000-0000-000066040000}"/>
    <cellStyle name="Normal 6 4 2 2 2" xfId="1126" xr:uid="{00000000-0005-0000-0000-000067040000}"/>
    <cellStyle name="Normal 6 4 2 2 3" xfId="1983" xr:uid="{00000000-0005-0000-0000-000090020000}"/>
    <cellStyle name="Normal 6 4 2 3" xfId="1127" xr:uid="{00000000-0005-0000-0000-000068040000}"/>
    <cellStyle name="Normal 6 4 2 4" xfId="1652" xr:uid="{00000000-0005-0000-0000-00008F020000}"/>
    <cellStyle name="Normal 6 4 3" xfId="1128" xr:uid="{00000000-0005-0000-0000-000069040000}"/>
    <cellStyle name="Normal 6 4 3 2" xfId="1129" xr:uid="{00000000-0005-0000-0000-00006A040000}"/>
    <cellStyle name="Normal 6 4 3 2 2" xfId="1130" xr:uid="{00000000-0005-0000-0000-00006B040000}"/>
    <cellStyle name="Normal 6 4 3 2 3" xfId="2089" xr:uid="{00000000-0005-0000-0000-000092020000}"/>
    <cellStyle name="Normal 6 4 3 3" xfId="1131" xr:uid="{00000000-0005-0000-0000-00006C040000}"/>
    <cellStyle name="Normal 6 4 3 4" xfId="1758" xr:uid="{00000000-0005-0000-0000-000091020000}"/>
    <cellStyle name="Normal 6 4 4" xfId="1132" xr:uid="{00000000-0005-0000-0000-00006D040000}"/>
    <cellStyle name="Normal 6 4 4 2" xfId="1133" xr:uid="{00000000-0005-0000-0000-00006E040000}"/>
    <cellStyle name="Normal 6 4 4 3" xfId="1877" xr:uid="{00000000-0005-0000-0000-000093020000}"/>
    <cellStyle name="Normal 6 4 5" xfId="1134" xr:uid="{00000000-0005-0000-0000-00006F040000}"/>
    <cellStyle name="Normal 6 4 6" xfId="1546" xr:uid="{00000000-0005-0000-0000-00008E020000}"/>
    <cellStyle name="Normal 6 5" xfId="1135" xr:uid="{00000000-0005-0000-0000-000070040000}"/>
    <cellStyle name="Normal 6 5 2" xfId="1136" xr:uid="{00000000-0005-0000-0000-000071040000}"/>
    <cellStyle name="Normal 6 5 2 2" xfId="1137" xr:uid="{00000000-0005-0000-0000-000072040000}"/>
    <cellStyle name="Normal 6 5 2 3" xfId="1937" xr:uid="{00000000-0005-0000-0000-000095020000}"/>
    <cellStyle name="Normal 6 5 3" xfId="1138" xr:uid="{00000000-0005-0000-0000-000073040000}"/>
    <cellStyle name="Normal 6 5 4" xfId="1606" xr:uid="{00000000-0005-0000-0000-000094020000}"/>
    <cellStyle name="Normal 6 6" xfId="1139" xr:uid="{00000000-0005-0000-0000-000074040000}"/>
    <cellStyle name="Normal 6 6 2" xfId="1140" xr:uid="{00000000-0005-0000-0000-000075040000}"/>
    <cellStyle name="Normal 6 6 2 2" xfId="1141" xr:uid="{00000000-0005-0000-0000-000076040000}"/>
    <cellStyle name="Normal 6 6 2 3" xfId="2043" xr:uid="{00000000-0005-0000-0000-000097020000}"/>
    <cellStyle name="Normal 6 6 3" xfId="1142" xr:uid="{00000000-0005-0000-0000-000077040000}"/>
    <cellStyle name="Normal 6 6 4" xfId="1712" xr:uid="{00000000-0005-0000-0000-000096020000}"/>
    <cellStyle name="Normal 6 7" xfId="1143" xr:uid="{00000000-0005-0000-0000-000078040000}"/>
    <cellStyle name="Normal 6 7 2" xfId="1144" xr:uid="{00000000-0005-0000-0000-000079040000}"/>
    <cellStyle name="Normal 6 7 3" xfId="1825" xr:uid="{00000000-0005-0000-0000-000098020000}"/>
    <cellStyle name="Normal 6 8" xfId="1145" xr:uid="{00000000-0005-0000-0000-00007A040000}"/>
    <cellStyle name="Normal 6 8 2" xfId="1494" xr:uid="{00000000-0005-0000-0000-000099020000}"/>
    <cellStyle name="Normal 6 9" xfId="1146" xr:uid="{00000000-0005-0000-0000-00007B040000}"/>
    <cellStyle name="Normal 6 9 2" xfId="2142" xr:uid="{00000000-0005-0000-0000-00009A020000}"/>
    <cellStyle name="Normal 7" xfId="1147" xr:uid="{00000000-0005-0000-0000-00007C040000}"/>
    <cellStyle name="Normal 7 2" xfId="1148" xr:uid="{00000000-0005-0000-0000-00007D040000}"/>
    <cellStyle name="Normal 7 2 2" xfId="1149" xr:uid="{00000000-0005-0000-0000-00007E040000}"/>
    <cellStyle name="Normal 7 2 2 2" xfId="1150" xr:uid="{00000000-0005-0000-0000-00007F040000}"/>
    <cellStyle name="Normal 7 2 2 2 2" xfId="1151" xr:uid="{00000000-0005-0000-0000-000080040000}"/>
    <cellStyle name="Normal 7 2 2 2 3" xfId="1987" xr:uid="{00000000-0005-0000-0000-00009E020000}"/>
    <cellStyle name="Normal 7 2 2 3" xfId="1152" xr:uid="{00000000-0005-0000-0000-000081040000}"/>
    <cellStyle name="Normal 7 2 2 4" xfId="1656" xr:uid="{00000000-0005-0000-0000-00009D020000}"/>
    <cellStyle name="Normal 7 2 3" xfId="1153" xr:uid="{00000000-0005-0000-0000-000082040000}"/>
    <cellStyle name="Normal 7 2 3 2" xfId="1154" xr:uid="{00000000-0005-0000-0000-000083040000}"/>
    <cellStyle name="Normal 7 2 3 2 2" xfId="1155" xr:uid="{00000000-0005-0000-0000-000084040000}"/>
    <cellStyle name="Normal 7 2 3 2 3" xfId="2093" xr:uid="{00000000-0005-0000-0000-0000A0020000}"/>
    <cellStyle name="Normal 7 2 3 3" xfId="1156" xr:uid="{00000000-0005-0000-0000-000085040000}"/>
    <cellStyle name="Normal 7 2 3 4" xfId="1762" xr:uid="{00000000-0005-0000-0000-00009F020000}"/>
    <cellStyle name="Normal 7 2 4" xfId="1157" xr:uid="{00000000-0005-0000-0000-000086040000}"/>
    <cellStyle name="Normal 7 2 4 2" xfId="1158" xr:uid="{00000000-0005-0000-0000-000087040000}"/>
    <cellStyle name="Normal 7 2 4 3" xfId="1881" xr:uid="{00000000-0005-0000-0000-0000A1020000}"/>
    <cellStyle name="Normal 7 2 5" xfId="1159" xr:uid="{00000000-0005-0000-0000-000088040000}"/>
    <cellStyle name="Normal 7 2 6" xfId="1550" xr:uid="{00000000-0005-0000-0000-00009C020000}"/>
    <cellStyle name="Normal 7 3" xfId="1160" xr:uid="{00000000-0005-0000-0000-000089040000}"/>
    <cellStyle name="Normal 7 3 2" xfId="1161" xr:uid="{00000000-0005-0000-0000-00008A040000}"/>
    <cellStyle name="Normal 7 3 2 2" xfId="1162" xr:uid="{00000000-0005-0000-0000-00008B040000}"/>
    <cellStyle name="Normal 7 3 2 3" xfId="1940" xr:uid="{00000000-0005-0000-0000-0000A3020000}"/>
    <cellStyle name="Normal 7 3 3" xfId="1163" xr:uid="{00000000-0005-0000-0000-00008C040000}"/>
    <cellStyle name="Normal 7 3 4" xfId="1609" xr:uid="{00000000-0005-0000-0000-0000A2020000}"/>
    <cellStyle name="Normal 7 4" xfId="1164" xr:uid="{00000000-0005-0000-0000-00008D040000}"/>
    <cellStyle name="Normal 7 4 2" xfId="1165" xr:uid="{00000000-0005-0000-0000-00008E040000}"/>
    <cellStyle name="Normal 7 4 2 2" xfId="1166" xr:uid="{00000000-0005-0000-0000-00008F040000}"/>
    <cellStyle name="Normal 7 4 2 3" xfId="2046" xr:uid="{00000000-0005-0000-0000-0000A5020000}"/>
    <cellStyle name="Normal 7 4 3" xfId="1167" xr:uid="{00000000-0005-0000-0000-000090040000}"/>
    <cellStyle name="Normal 7 4 4" xfId="1715" xr:uid="{00000000-0005-0000-0000-0000A4020000}"/>
    <cellStyle name="Normal 7 5" xfId="1168" xr:uid="{00000000-0005-0000-0000-000091040000}"/>
    <cellStyle name="Normal 7 5 2" xfId="1169" xr:uid="{00000000-0005-0000-0000-000092040000}"/>
    <cellStyle name="Normal 7 5 3" xfId="1829" xr:uid="{00000000-0005-0000-0000-0000A6020000}"/>
    <cellStyle name="Normal 7 6" xfId="1170" xr:uid="{00000000-0005-0000-0000-000093040000}"/>
    <cellStyle name="Normal 7 6 2" xfId="2140" xr:uid="{00000000-0005-0000-0000-0000A7020000}"/>
    <cellStyle name="Normal 7 7" xfId="1498" xr:uid="{00000000-0005-0000-0000-00009B020000}"/>
    <cellStyle name="Normal 8" xfId="1171" xr:uid="{00000000-0005-0000-0000-000094040000}"/>
    <cellStyle name="Normal 8 2" xfId="1172" xr:uid="{00000000-0005-0000-0000-000095040000}"/>
    <cellStyle name="Normal 8 2 2" xfId="1173" xr:uid="{00000000-0005-0000-0000-000096040000}"/>
    <cellStyle name="Normal 8 2 2 2" xfId="1174" xr:uid="{00000000-0005-0000-0000-000097040000}"/>
    <cellStyle name="Normal 8 2 2 2 2" xfId="1175" xr:uid="{00000000-0005-0000-0000-000098040000}"/>
    <cellStyle name="Normal 8 2 2 2 3" xfId="1991" xr:uid="{00000000-0005-0000-0000-0000AB020000}"/>
    <cellStyle name="Normal 8 2 2 3" xfId="1176" xr:uid="{00000000-0005-0000-0000-000099040000}"/>
    <cellStyle name="Normal 8 2 2 4" xfId="1660" xr:uid="{00000000-0005-0000-0000-0000AA020000}"/>
    <cellStyle name="Normal 8 2 3" xfId="1177" xr:uid="{00000000-0005-0000-0000-00009A040000}"/>
    <cellStyle name="Normal 8 2 3 2" xfId="1178" xr:uid="{00000000-0005-0000-0000-00009B040000}"/>
    <cellStyle name="Normal 8 2 3 2 2" xfId="1179" xr:uid="{00000000-0005-0000-0000-00009C040000}"/>
    <cellStyle name="Normal 8 2 3 2 3" xfId="2097" xr:uid="{00000000-0005-0000-0000-0000AD020000}"/>
    <cellStyle name="Normal 8 2 3 3" xfId="1180" xr:uid="{00000000-0005-0000-0000-00009D040000}"/>
    <cellStyle name="Normal 8 2 3 4" xfId="1766" xr:uid="{00000000-0005-0000-0000-0000AC020000}"/>
    <cellStyle name="Normal 8 2 4" xfId="1181" xr:uid="{00000000-0005-0000-0000-00009E040000}"/>
    <cellStyle name="Normal 8 2 4 2" xfId="1182" xr:uid="{00000000-0005-0000-0000-00009F040000}"/>
    <cellStyle name="Normal 8 2 4 3" xfId="1885" xr:uid="{00000000-0005-0000-0000-0000AE020000}"/>
    <cellStyle name="Normal 8 2 5" xfId="1183" xr:uid="{00000000-0005-0000-0000-0000A0040000}"/>
    <cellStyle name="Normal 8 2 6" xfId="1554" xr:uid="{00000000-0005-0000-0000-0000A9020000}"/>
    <cellStyle name="Normal 8 3" xfId="1184" xr:uid="{00000000-0005-0000-0000-0000A1040000}"/>
    <cellStyle name="Normal 8 3 2" xfId="1185" xr:uid="{00000000-0005-0000-0000-0000A2040000}"/>
    <cellStyle name="Normal 8 3 2 2" xfId="1186" xr:uid="{00000000-0005-0000-0000-0000A3040000}"/>
    <cellStyle name="Normal 8 3 2 3" xfId="1944" xr:uid="{00000000-0005-0000-0000-0000B0020000}"/>
    <cellStyle name="Normal 8 3 3" xfId="1187" xr:uid="{00000000-0005-0000-0000-0000A4040000}"/>
    <cellStyle name="Normal 8 3 4" xfId="1613" xr:uid="{00000000-0005-0000-0000-0000AF020000}"/>
    <cellStyle name="Normal 8 4" xfId="1188" xr:uid="{00000000-0005-0000-0000-0000A5040000}"/>
    <cellStyle name="Normal 8 4 2" xfId="1189" xr:uid="{00000000-0005-0000-0000-0000A6040000}"/>
    <cellStyle name="Normal 8 4 2 2" xfId="1190" xr:uid="{00000000-0005-0000-0000-0000A7040000}"/>
    <cellStyle name="Normal 8 4 2 3" xfId="2050" xr:uid="{00000000-0005-0000-0000-0000B2020000}"/>
    <cellStyle name="Normal 8 4 3" xfId="1191" xr:uid="{00000000-0005-0000-0000-0000A8040000}"/>
    <cellStyle name="Normal 8 4 4" xfId="1719" xr:uid="{00000000-0005-0000-0000-0000B1020000}"/>
    <cellStyle name="Normal 8 5" xfId="1192" xr:uid="{00000000-0005-0000-0000-0000A9040000}"/>
    <cellStyle name="Normal 8 5 2" xfId="1193" xr:uid="{00000000-0005-0000-0000-0000AA040000}"/>
    <cellStyle name="Normal 8 5 3" xfId="1833" xr:uid="{00000000-0005-0000-0000-0000B3020000}"/>
    <cellStyle name="Normal 8 6" xfId="1194" xr:uid="{00000000-0005-0000-0000-0000AB040000}"/>
    <cellStyle name="Normal 8 6 2" xfId="2139" xr:uid="{00000000-0005-0000-0000-0000B4020000}"/>
    <cellStyle name="Normal 8 7" xfId="1502" xr:uid="{00000000-0005-0000-0000-0000A8020000}"/>
    <cellStyle name="Normal 9" xfId="1195" xr:uid="{00000000-0005-0000-0000-0000AC040000}"/>
    <cellStyle name="Normal 9 2" xfId="1196" xr:uid="{00000000-0005-0000-0000-0000AD040000}"/>
    <cellStyle name="Normal 9 2 2" xfId="1197" xr:uid="{00000000-0005-0000-0000-0000AE040000}"/>
    <cellStyle name="Normal 9 2 2 2" xfId="1198" xr:uid="{00000000-0005-0000-0000-0000AF040000}"/>
    <cellStyle name="Normal 9 2 2 3" xfId="1962" xr:uid="{00000000-0005-0000-0000-0000B7020000}"/>
    <cellStyle name="Normal 9 2 3" xfId="1199" xr:uid="{00000000-0005-0000-0000-0000B0040000}"/>
    <cellStyle name="Normal 9 2 4" xfId="1631" xr:uid="{00000000-0005-0000-0000-0000B6020000}"/>
    <cellStyle name="Normal 9 3" xfId="1200" xr:uid="{00000000-0005-0000-0000-0000B1040000}"/>
    <cellStyle name="Normal 9 3 2" xfId="1201" xr:uid="{00000000-0005-0000-0000-0000B2040000}"/>
    <cellStyle name="Normal 9 3 2 2" xfId="1202" xr:uid="{00000000-0005-0000-0000-0000B3040000}"/>
    <cellStyle name="Normal 9 3 2 3" xfId="2068" xr:uid="{00000000-0005-0000-0000-0000B9020000}"/>
    <cellStyle name="Normal 9 3 3" xfId="1203" xr:uid="{00000000-0005-0000-0000-0000B4040000}"/>
    <cellStyle name="Normal 9 3 4" xfId="1737" xr:uid="{00000000-0005-0000-0000-0000B8020000}"/>
    <cellStyle name="Normal 9 4" xfId="1204" xr:uid="{00000000-0005-0000-0000-0000B5040000}"/>
    <cellStyle name="Normal 9 4 2" xfId="1205" xr:uid="{00000000-0005-0000-0000-0000B6040000}"/>
    <cellStyle name="Normal 9 4 3" xfId="1856" xr:uid="{00000000-0005-0000-0000-0000BA020000}"/>
    <cellStyle name="Normal 9 5" xfId="1206" xr:uid="{00000000-0005-0000-0000-0000B7040000}"/>
    <cellStyle name="Normal 9 6" xfId="1525" xr:uid="{00000000-0005-0000-0000-0000B5020000}"/>
    <cellStyle name="Note 2" xfId="1207" xr:uid="{00000000-0005-0000-0000-0000B8040000}"/>
    <cellStyle name="Note 3" xfId="1208" xr:uid="{00000000-0005-0000-0000-0000B9040000}"/>
    <cellStyle name="Note 3 2" xfId="1209" xr:uid="{00000000-0005-0000-0000-0000BA040000}"/>
    <cellStyle name="Note 3 2 2" xfId="1210" xr:uid="{00000000-0005-0000-0000-0000BB040000}"/>
    <cellStyle name="Note 3 2 2 2" xfId="1211" xr:uid="{00000000-0005-0000-0000-0000BC040000}"/>
    <cellStyle name="Note 3 2 2 2 2" xfId="1212" xr:uid="{00000000-0005-0000-0000-0000BD040000}"/>
    <cellStyle name="Note 3 2 2 2 3" xfId="1992" xr:uid="{00000000-0005-0000-0000-0000BF020000}"/>
    <cellStyle name="Note 3 2 2 3" xfId="1213" xr:uid="{00000000-0005-0000-0000-0000BE040000}"/>
    <cellStyle name="Note 3 2 2 4" xfId="1661" xr:uid="{00000000-0005-0000-0000-0000BE020000}"/>
    <cellStyle name="Note 3 2 3" xfId="1214" xr:uid="{00000000-0005-0000-0000-0000BF040000}"/>
    <cellStyle name="Note 3 2 3 2" xfId="1215" xr:uid="{00000000-0005-0000-0000-0000C0040000}"/>
    <cellStyle name="Note 3 2 3 2 2" xfId="1216" xr:uid="{00000000-0005-0000-0000-0000C1040000}"/>
    <cellStyle name="Note 3 2 3 2 3" xfId="2098" xr:uid="{00000000-0005-0000-0000-0000C1020000}"/>
    <cellStyle name="Note 3 2 3 3" xfId="1217" xr:uid="{00000000-0005-0000-0000-0000C2040000}"/>
    <cellStyle name="Note 3 2 3 4" xfId="1767" xr:uid="{00000000-0005-0000-0000-0000C0020000}"/>
    <cellStyle name="Note 3 2 4" xfId="1218" xr:uid="{00000000-0005-0000-0000-0000C3040000}"/>
    <cellStyle name="Note 3 2 4 2" xfId="1219" xr:uid="{00000000-0005-0000-0000-0000C4040000}"/>
    <cellStyle name="Note 3 2 4 3" xfId="1886" xr:uid="{00000000-0005-0000-0000-0000C2020000}"/>
    <cellStyle name="Note 3 2 5" xfId="1220" xr:uid="{00000000-0005-0000-0000-0000C5040000}"/>
    <cellStyle name="Note 3 2 6" xfId="1555" xr:uid="{00000000-0005-0000-0000-0000BD020000}"/>
    <cellStyle name="Note 3 3" xfId="1221" xr:uid="{00000000-0005-0000-0000-0000C6040000}"/>
    <cellStyle name="Note 3 3 2" xfId="1222" xr:uid="{00000000-0005-0000-0000-0000C7040000}"/>
    <cellStyle name="Note 3 3 2 2" xfId="1223" xr:uid="{00000000-0005-0000-0000-0000C8040000}"/>
    <cellStyle name="Note 3 3 2 3" xfId="1945" xr:uid="{00000000-0005-0000-0000-0000C4020000}"/>
    <cellStyle name="Note 3 3 3" xfId="1224" xr:uid="{00000000-0005-0000-0000-0000C9040000}"/>
    <cellStyle name="Note 3 3 4" xfId="1614" xr:uid="{00000000-0005-0000-0000-0000C3020000}"/>
    <cellStyle name="Note 3 4" xfId="1225" xr:uid="{00000000-0005-0000-0000-0000CA040000}"/>
    <cellStyle name="Note 3 4 2" xfId="1226" xr:uid="{00000000-0005-0000-0000-0000CB040000}"/>
    <cellStyle name="Note 3 4 2 2" xfId="1227" xr:uid="{00000000-0005-0000-0000-0000CC040000}"/>
    <cellStyle name="Note 3 4 2 3" xfId="2051" xr:uid="{00000000-0005-0000-0000-0000C6020000}"/>
    <cellStyle name="Note 3 4 3" xfId="1228" xr:uid="{00000000-0005-0000-0000-0000CD040000}"/>
    <cellStyle name="Note 3 4 4" xfId="1720" xr:uid="{00000000-0005-0000-0000-0000C5020000}"/>
    <cellStyle name="Note 3 5" xfId="1229" xr:uid="{00000000-0005-0000-0000-0000CE040000}"/>
    <cellStyle name="Note 3 5 2" xfId="1230" xr:uid="{00000000-0005-0000-0000-0000CF040000}"/>
    <cellStyle name="Note 3 5 3" xfId="1834" xr:uid="{00000000-0005-0000-0000-0000C7020000}"/>
    <cellStyle name="Note 3 6" xfId="1231" xr:uid="{00000000-0005-0000-0000-0000D0040000}"/>
    <cellStyle name="Note 3 7" xfId="1503" xr:uid="{00000000-0005-0000-0000-0000BC020000}"/>
    <cellStyle name="Note 4" xfId="1232" xr:uid="{00000000-0005-0000-0000-0000D1040000}"/>
    <cellStyle name="Note 4 2" xfId="1233" xr:uid="{00000000-0005-0000-0000-0000D2040000}"/>
    <cellStyle name="Note 4 2 2" xfId="1234" xr:uid="{00000000-0005-0000-0000-0000D3040000}"/>
    <cellStyle name="Note 4 2 2 2" xfId="1235" xr:uid="{00000000-0005-0000-0000-0000D4040000}"/>
    <cellStyle name="Note 4 2 2 3" xfId="1963" xr:uid="{00000000-0005-0000-0000-0000CA020000}"/>
    <cellStyle name="Note 4 2 3" xfId="1236" xr:uid="{00000000-0005-0000-0000-0000D5040000}"/>
    <cellStyle name="Note 4 2 4" xfId="1632" xr:uid="{00000000-0005-0000-0000-0000C9020000}"/>
    <cellStyle name="Note 4 3" xfId="1237" xr:uid="{00000000-0005-0000-0000-0000D6040000}"/>
    <cellStyle name="Note 4 3 2" xfId="1238" xr:uid="{00000000-0005-0000-0000-0000D7040000}"/>
    <cellStyle name="Note 4 3 2 2" xfId="1239" xr:uid="{00000000-0005-0000-0000-0000D8040000}"/>
    <cellStyle name="Note 4 3 2 3" xfId="2069" xr:uid="{00000000-0005-0000-0000-0000CC020000}"/>
    <cellStyle name="Note 4 3 3" xfId="1240" xr:uid="{00000000-0005-0000-0000-0000D9040000}"/>
    <cellStyle name="Note 4 3 4" xfId="1738" xr:uid="{00000000-0005-0000-0000-0000CB020000}"/>
    <cellStyle name="Note 4 4" xfId="1241" xr:uid="{00000000-0005-0000-0000-0000DA040000}"/>
    <cellStyle name="Note 4 4 2" xfId="1242" xr:uid="{00000000-0005-0000-0000-0000DB040000}"/>
    <cellStyle name="Note 4 4 3" xfId="1857" xr:uid="{00000000-0005-0000-0000-0000CD020000}"/>
    <cellStyle name="Note 4 5" xfId="1243" xr:uid="{00000000-0005-0000-0000-0000DC040000}"/>
    <cellStyle name="Note 4 6" xfId="1526" xr:uid="{00000000-0005-0000-0000-0000C8020000}"/>
    <cellStyle name="Note 5" xfId="1244" xr:uid="{00000000-0005-0000-0000-0000DD040000}"/>
    <cellStyle name="Output" xfId="1431" builtinId="21" customBuiltin="1"/>
    <cellStyle name="Output 2" xfId="1245" xr:uid="{00000000-0005-0000-0000-0000DE040000}"/>
    <cellStyle name="Percent" xfId="1" builtinId="5"/>
    <cellStyle name="Percent 2" xfId="1246" xr:uid="{00000000-0005-0000-0000-0000E0040000}"/>
    <cellStyle name="Percent 2 10" xfId="1463" xr:uid="{00000000-0005-0000-0000-0000D1020000}"/>
    <cellStyle name="Percent 2 2" xfId="1247" xr:uid="{00000000-0005-0000-0000-0000E1040000}"/>
    <cellStyle name="Percent 2 2 2" xfId="1248" xr:uid="{00000000-0005-0000-0000-0000E2040000}"/>
    <cellStyle name="Percent 2 2 2 2" xfId="1249" xr:uid="{00000000-0005-0000-0000-0000E3040000}"/>
    <cellStyle name="Percent 2 2 2 2 2" xfId="1250" xr:uid="{00000000-0005-0000-0000-0000E4040000}"/>
    <cellStyle name="Percent 2 2 2 2 2 2" xfId="1251" xr:uid="{00000000-0005-0000-0000-0000E5040000}"/>
    <cellStyle name="Percent 2 2 2 2 2 2 2" xfId="1252" xr:uid="{00000000-0005-0000-0000-0000E6040000}"/>
    <cellStyle name="Percent 2 2 2 2 2 2 3" xfId="2133" xr:uid="{00000000-0005-0000-0000-0000D6020000}"/>
    <cellStyle name="Percent 2 2 2 2 2 3" xfId="1253" xr:uid="{00000000-0005-0000-0000-0000E7040000}"/>
    <cellStyle name="Percent 2 2 2 2 2 4" xfId="1802" xr:uid="{00000000-0005-0000-0000-0000D5020000}"/>
    <cellStyle name="Percent 2 2 2 2 3" xfId="1254" xr:uid="{00000000-0005-0000-0000-0000E8040000}"/>
    <cellStyle name="Percent 2 2 2 2 3 2" xfId="1255" xr:uid="{00000000-0005-0000-0000-0000E9040000}"/>
    <cellStyle name="Percent 2 2 2 2 3 3" xfId="1921" xr:uid="{00000000-0005-0000-0000-0000D7020000}"/>
    <cellStyle name="Percent 2 2 2 2 4" xfId="1256" xr:uid="{00000000-0005-0000-0000-0000EA040000}"/>
    <cellStyle name="Percent 2 2 2 2 5" xfId="1590" xr:uid="{00000000-0005-0000-0000-0000D4020000}"/>
    <cellStyle name="Percent 2 2 2 3" xfId="1257" xr:uid="{00000000-0005-0000-0000-0000EB040000}"/>
    <cellStyle name="Percent 2 2 2 3 2" xfId="1258" xr:uid="{00000000-0005-0000-0000-0000EC040000}"/>
    <cellStyle name="Percent 2 2 2 3 2 2" xfId="1259" xr:uid="{00000000-0005-0000-0000-0000ED040000}"/>
    <cellStyle name="Percent 2 2 2 3 2 3" xfId="2040" xr:uid="{00000000-0005-0000-0000-0000D9020000}"/>
    <cellStyle name="Percent 2 2 2 3 3" xfId="1260" xr:uid="{00000000-0005-0000-0000-0000EE040000}"/>
    <cellStyle name="Percent 2 2 2 3 4" xfId="1709" xr:uid="{00000000-0005-0000-0000-0000D8020000}"/>
    <cellStyle name="Percent 2 2 2 4" xfId="1261" xr:uid="{00000000-0005-0000-0000-0000EF040000}"/>
    <cellStyle name="Percent 2 2 2 4 2" xfId="1262" xr:uid="{00000000-0005-0000-0000-0000F0040000}"/>
    <cellStyle name="Percent 2 2 2 4 3" xfId="1853" xr:uid="{00000000-0005-0000-0000-0000DA020000}"/>
    <cellStyle name="Percent 2 2 2 5" xfId="1263" xr:uid="{00000000-0005-0000-0000-0000F1040000}"/>
    <cellStyle name="Percent 2 2 2 6" xfId="1522" xr:uid="{00000000-0005-0000-0000-0000D3020000}"/>
    <cellStyle name="Percent 2 2 3" xfId="1264" xr:uid="{00000000-0005-0000-0000-0000F2040000}"/>
    <cellStyle name="Percent 2 2 3 2" xfId="1265" xr:uid="{00000000-0005-0000-0000-0000F3040000}"/>
    <cellStyle name="Percent 2 2 3 2 2" xfId="1266" xr:uid="{00000000-0005-0000-0000-0000F4040000}"/>
    <cellStyle name="Percent 2 2 3 2 2 2" xfId="1267" xr:uid="{00000000-0005-0000-0000-0000F5040000}"/>
    <cellStyle name="Percent 2 2 3 2 2 3" xfId="2011" xr:uid="{00000000-0005-0000-0000-0000DD020000}"/>
    <cellStyle name="Percent 2 2 3 2 3" xfId="1268" xr:uid="{00000000-0005-0000-0000-0000F6040000}"/>
    <cellStyle name="Percent 2 2 3 2 4" xfId="1680" xr:uid="{00000000-0005-0000-0000-0000DC020000}"/>
    <cellStyle name="Percent 2 2 3 3" xfId="1269" xr:uid="{00000000-0005-0000-0000-0000F7040000}"/>
    <cellStyle name="Percent 2 2 3 3 2" xfId="1270" xr:uid="{00000000-0005-0000-0000-0000F8040000}"/>
    <cellStyle name="Percent 2 2 3 3 2 2" xfId="1271" xr:uid="{00000000-0005-0000-0000-0000F9040000}"/>
    <cellStyle name="Percent 2 2 3 3 2 3" xfId="2117" xr:uid="{00000000-0005-0000-0000-0000DF020000}"/>
    <cellStyle name="Percent 2 2 3 3 3" xfId="1272" xr:uid="{00000000-0005-0000-0000-0000FA040000}"/>
    <cellStyle name="Percent 2 2 3 3 4" xfId="1786" xr:uid="{00000000-0005-0000-0000-0000DE020000}"/>
    <cellStyle name="Percent 2 2 3 4" xfId="1273" xr:uid="{00000000-0005-0000-0000-0000FB040000}"/>
    <cellStyle name="Percent 2 2 3 4 2" xfId="1274" xr:uid="{00000000-0005-0000-0000-0000FC040000}"/>
    <cellStyle name="Percent 2 2 3 4 3" xfId="1905" xr:uid="{00000000-0005-0000-0000-0000E0020000}"/>
    <cellStyle name="Percent 2 2 3 5" xfId="1275" xr:uid="{00000000-0005-0000-0000-0000FD040000}"/>
    <cellStyle name="Percent 2 2 3 6" xfId="1574" xr:uid="{00000000-0005-0000-0000-0000DB020000}"/>
    <cellStyle name="Percent 2 2 4" xfId="1276" xr:uid="{00000000-0005-0000-0000-0000FE040000}"/>
    <cellStyle name="Percent 2 2 4 2" xfId="1277" xr:uid="{00000000-0005-0000-0000-0000FF040000}"/>
    <cellStyle name="Percent 2 2 4 2 2" xfId="1278" xr:uid="{00000000-0005-0000-0000-000000050000}"/>
    <cellStyle name="Percent 2 2 4 2 2 2" xfId="1279" xr:uid="{00000000-0005-0000-0000-000001050000}"/>
    <cellStyle name="Percent 2 2 4 2 2 3" xfId="2125" xr:uid="{00000000-0005-0000-0000-0000E3020000}"/>
    <cellStyle name="Percent 2 2 4 2 3" xfId="1280" xr:uid="{00000000-0005-0000-0000-000002050000}"/>
    <cellStyle name="Percent 2 2 4 2 4" xfId="1794" xr:uid="{00000000-0005-0000-0000-0000E2020000}"/>
    <cellStyle name="Percent 2 2 4 3" xfId="1281" xr:uid="{00000000-0005-0000-0000-000003050000}"/>
    <cellStyle name="Percent 2 2 4 3 2" xfId="1282" xr:uid="{00000000-0005-0000-0000-000004050000}"/>
    <cellStyle name="Percent 2 2 4 3 3" xfId="1913" xr:uid="{00000000-0005-0000-0000-0000E4020000}"/>
    <cellStyle name="Percent 2 2 4 4" xfId="1283" xr:uid="{00000000-0005-0000-0000-000005050000}"/>
    <cellStyle name="Percent 2 2 4 5" xfId="1582" xr:uid="{00000000-0005-0000-0000-0000E1020000}"/>
    <cellStyle name="Percent 2 2 5" xfId="1284" xr:uid="{00000000-0005-0000-0000-000006050000}"/>
    <cellStyle name="Percent 2 2 6" xfId="1285" xr:uid="{00000000-0005-0000-0000-000007050000}"/>
    <cellStyle name="Percent 2 2 6 2" xfId="1286" xr:uid="{00000000-0005-0000-0000-000008050000}"/>
    <cellStyle name="Percent 2 2 6 2 2" xfId="1287" xr:uid="{00000000-0005-0000-0000-000009050000}"/>
    <cellStyle name="Percent 2 2 6 2 3" xfId="2019" xr:uid="{00000000-0005-0000-0000-0000E7020000}"/>
    <cellStyle name="Percent 2 2 6 3" xfId="1288" xr:uid="{00000000-0005-0000-0000-00000A050000}"/>
    <cellStyle name="Percent 2 2 6 4" xfId="1688" xr:uid="{00000000-0005-0000-0000-0000E6020000}"/>
    <cellStyle name="Percent 2 2 7" xfId="1289" xr:uid="{00000000-0005-0000-0000-00000B050000}"/>
    <cellStyle name="Percent 2 3" xfId="1290" xr:uid="{00000000-0005-0000-0000-00000C050000}"/>
    <cellStyle name="Percent 2 3 2" xfId="1291" xr:uid="{00000000-0005-0000-0000-00000D050000}"/>
    <cellStyle name="Percent 2 3 2 2" xfId="1292" xr:uid="{00000000-0005-0000-0000-00000E050000}"/>
    <cellStyle name="Percent 2 3 2 2 2" xfId="1293" xr:uid="{00000000-0005-0000-0000-00000F050000}"/>
    <cellStyle name="Percent 2 3 2 2 2 2" xfId="1294" xr:uid="{00000000-0005-0000-0000-000010050000}"/>
    <cellStyle name="Percent 2 3 2 2 2 2 2" xfId="1295" xr:uid="{00000000-0005-0000-0000-000011050000}"/>
    <cellStyle name="Percent 2 3 2 2 2 2 3" xfId="2002" xr:uid="{00000000-0005-0000-0000-0000EC020000}"/>
    <cellStyle name="Percent 2 3 2 2 2 3" xfId="1296" xr:uid="{00000000-0005-0000-0000-000012050000}"/>
    <cellStyle name="Percent 2 3 2 2 2 4" xfId="1671" xr:uid="{00000000-0005-0000-0000-0000EB020000}"/>
    <cellStyle name="Percent 2 3 2 2 3" xfId="1297" xr:uid="{00000000-0005-0000-0000-000013050000}"/>
    <cellStyle name="Percent 2 3 2 2 3 2" xfId="1298" xr:uid="{00000000-0005-0000-0000-000014050000}"/>
    <cellStyle name="Percent 2 3 2 2 3 2 2" xfId="1299" xr:uid="{00000000-0005-0000-0000-000015050000}"/>
    <cellStyle name="Percent 2 3 2 2 3 2 3" xfId="2108" xr:uid="{00000000-0005-0000-0000-0000EE020000}"/>
    <cellStyle name="Percent 2 3 2 2 3 3" xfId="1300" xr:uid="{00000000-0005-0000-0000-000016050000}"/>
    <cellStyle name="Percent 2 3 2 2 3 4" xfId="1777" xr:uid="{00000000-0005-0000-0000-0000ED020000}"/>
    <cellStyle name="Percent 2 3 2 2 4" xfId="1301" xr:uid="{00000000-0005-0000-0000-000017050000}"/>
    <cellStyle name="Percent 2 3 2 2 4 2" xfId="1302" xr:uid="{00000000-0005-0000-0000-000018050000}"/>
    <cellStyle name="Percent 2 3 2 2 4 3" xfId="1896" xr:uid="{00000000-0005-0000-0000-0000EF020000}"/>
    <cellStyle name="Percent 2 3 2 2 5" xfId="1303" xr:uid="{00000000-0005-0000-0000-000019050000}"/>
    <cellStyle name="Percent 2 3 2 2 6" xfId="1565" xr:uid="{00000000-0005-0000-0000-0000EA020000}"/>
    <cellStyle name="Percent 2 3 2 3" xfId="1304" xr:uid="{00000000-0005-0000-0000-00001A050000}"/>
    <cellStyle name="Percent 2 3 2 3 2" xfId="1305" xr:uid="{00000000-0005-0000-0000-00001B050000}"/>
    <cellStyle name="Percent 2 3 2 3 2 2" xfId="1306" xr:uid="{00000000-0005-0000-0000-00001C050000}"/>
    <cellStyle name="Percent 2 3 2 3 2 3" xfId="1953" xr:uid="{00000000-0005-0000-0000-0000F1020000}"/>
    <cellStyle name="Percent 2 3 2 3 3" xfId="1307" xr:uid="{00000000-0005-0000-0000-00001D050000}"/>
    <cellStyle name="Percent 2 3 2 3 4" xfId="1622" xr:uid="{00000000-0005-0000-0000-0000F0020000}"/>
    <cellStyle name="Percent 2 3 2 4" xfId="1308" xr:uid="{00000000-0005-0000-0000-00001E050000}"/>
    <cellStyle name="Percent 2 3 2 4 2" xfId="1309" xr:uid="{00000000-0005-0000-0000-00001F050000}"/>
    <cellStyle name="Percent 2 3 2 4 2 2" xfId="1310" xr:uid="{00000000-0005-0000-0000-000020050000}"/>
    <cellStyle name="Percent 2 3 2 4 2 3" xfId="2059" xr:uid="{00000000-0005-0000-0000-0000F3020000}"/>
    <cellStyle name="Percent 2 3 2 4 3" xfId="1311" xr:uid="{00000000-0005-0000-0000-000021050000}"/>
    <cellStyle name="Percent 2 3 2 4 4" xfId="1728" xr:uid="{00000000-0005-0000-0000-0000F2020000}"/>
    <cellStyle name="Percent 2 3 2 5" xfId="1312" xr:uid="{00000000-0005-0000-0000-000022050000}"/>
    <cellStyle name="Percent 2 3 2 5 2" xfId="1313" xr:uid="{00000000-0005-0000-0000-000023050000}"/>
    <cellStyle name="Percent 2 3 2 5 3" xfId="1844" xr:uid="{00000000-0005-0000-0000-0000F4020000}"/>
    <cellStyle name="Percent 2 3 2 6" xfId="1314" xr:uid="{00000000-0005-0000-0000-000024050000}"/>
    <cellStyle name="Percent 2 3 2 7" xfId="1513" xr:uid="{00000000-0005-0000-0000-0000E9020000}"/>
    <cellStyle name="Percent 2 3 3" xfId="1315" xr:uid="{00000000-0005-0000-0000-000025050000}"/>
    <cellStyle name="Percent 2 3 3 2" xfId="1316" xr:uid="{00000000-0005-0000-0000-000026050000}"/>
    <cellStyle name="Percent 2 3 3 2 2" xfId="1317" xr:uid="{00000000-0005-0000-0000-000027050000}"/>
    <cellStyle name="Percent 2 3 3 2 2 2" xfId="1318" xr:uid="{00000000-0005-0000-0000-000028050000}"/>
    <cellStyle name="Percent 2 3 3 2 2 3" xfId="1985" xr:uid="{00000000-0005-0000-0000-0000F7020000}"/>
    <cellStyle name="Percent 2 3 3 2 3" xfId="1319" xr:uid="{00000000-0005-0000-0000-000029050000}"/>
    <cellStyle name="Percent 2 3 3 2 4" xfId="1654" xr:uid="{00000000-0005-0000-0000-0000F6020000}"/>
    <cellStyle name="Percent 2 3 3 3" xfId="1320" xr:uid="{00000000-0005-0000-0000-00002A050000}"/>
    <cellStyle name="Percent 2 3 3 3 2" xfId="1321" xr:uid="{00000000-0005-0000-0000-00002B050000}"/>
    <cellStyle name="Percent 2 3 3 3 2 2" xfId="1322" xr:uid="{00000000-0005-0000-0000-00002C050000}"/>
    <cellStyle name="Percent 2 3 3 3 2 3" xfId="2091" xr:uid="{00000000-0005-0000-0000-0000F9020000}"/>
    <cellStyle name="Percent 2 3 3 3 3" xfId="1323" xr:uid="{00000000-0005-0000-0000-00002D050000}"/>
    <cellStyle name="Percent 2 3 3 3 4" xfId="1760" xr:uid="{00000000-0005-0000-0000-0000F8020000}"/>
    <cellStyle name="Percent 2 3 3 4" xfId="1324" xr:uid="{00000000-0005-0000-0000-00002E050000}"/>
    <cellStyle name="Percent 2 3 3 4 2" xfId="1325" xr:uid="{00000000-0005-0000-0000-00002F050000}"/>
    <cellStyle name="Percent 2 3 3 4 3" xfId="1879" xr:uid="{00000000-0005-0000-0000-0000FA020000}"/>
    <cellStyle name="Percent 2 3 3 5" xfId="1326" xr:uid="{00000000-0005-0000-0000-000030050000}"/>
    <cellStyle name="Percent 2 3 3 6" xfId="1548" xr:uid="{00000000-0005-0000-0000-0000F5020000}"/>
    <cellStyle name="Percent 2 3 4" xfId="1327" xr:uid="{00000000-0005-0000-0000-000031050000}"/>
    <cellStyle name="Percent 2 3 4 2" xfId="1328" xr:uid="{00000000-0005-0000-0000-000032050000}"/>
    <cellStyle name="Percent 2 3 4 2 2" xfId="1329" xr:uid="{00000000-0005-0000-0000-000033050000}"/>
    <cellStyle name="Percent 2 3 4 2 2 2" xfId="1330" xr:uid="{00000000-0005-0000-0000-000034050000}"/>
    <cellStyle name="Percent 2 3 4 2 2 3" xfId="2126" xr:uid="{00000000-0005-0000-0000-0000FD020000}"/>
    <cellStyle name="Percent 2 3 4 2 3" xfId="1331" xr:uid="{00000000-0005-0000-0000-000035050000}"/>
    <cellStyle name="Percent 2 3 4 2 4" xfId="1795" xr:uid="{00000000-0005-0000-0000-0000FC020000}"/>
    <cellStyle name="Percent 2 3 4 3" xfId="1332" xr:uid="{00000000-0005-0000-0000-000036050000}"/>
    <cellStyle name="Percent 2 3 4 3 2" xfId="1333" xr:uid="{00000000-0005-0000-0000-000037050000}"/>
    <cellStyle name="Percent 2 3 4 3 3" xfId="1914" xr:uid="{00000000-0005-0000-0000-0000FE020000}"/>
    <cellStyle name="Percent 2 3 4 4" xfId="1334" xr:uid="{00000000-0005-0000-0000-000038050000}"/>
    <cellStyle name="Percent 2 3 4 5" xfId="1583" xr:uid="{00000000-0005-0000-0000-0000FB020000}"/>
    <cellStyle name="Percent 2 3 5" xfId="1335" xr:uid="{00000000-0005-0000-0000-000039050000}"/>
    <cellStyle name="Percent 2 3 5 2" xfId="1336" xr:uid="{00000000-0005-0000-0000-00003A050000}"/>
    <cellStyle name="Percent 2 3 5 2 2" xfId="1337" xr:uid="{00000000-0005-0000-0000-00003B050000}"/>
    <cellStyle name="Percent 2 3 5 2 3" xfId="2033" xr:uid="{00000000-0005-0000-0000-000000030000}"/>
    <cellStyle name="Percent 2 3 5 3" xfId="1338" xr:uid="{00000000-0005-0000-0000-00003C050000}"/>
    <cellStyle name="Percent 2 3 5 4" xfId="1702" xr:uid="{00000000-0005-0000-0000-0000FF020000}"/>
    <cellStyle name="Percent 2 3 6" xfId="1339" xr:uid="{00000000-0005-0000-0000-00003D050000}"/>
    <cellStyle name="Percent 2 3 6 2" xfId="1340" xr:uid="{00000000-0005-0000-0000-00003E050000}"/>
    <cellStyle name="Percent 2 3 6 3" xfId="1827" xr:uid="{00000000-0005-0000-0000-000001030000}"/>
    <cellStyle name="Percent 2 3 7" xfId="1341" xr:uid="{00000000-0005-0000-0000-00003F050000}"/>
    <cellStyle name="Percent 2 3 7 2" xfId="1496" xr:uid="{00000000-0005-0000-0000-000002030000}"/>
    <cellStyle name="Percent 2 3 8" xfId="1342" xr:uid="{00000000-0005-0000-0000-000040050000}"/>
    <cellStyle name="Percent 2 3 8 2" xfId="2157" xr:uid="{00000000-0005-0000-0000-000003030000}"/>
    <cellStyle name="Percent 2 3 9" xfId="1479" xr:uid="{00000000-0005-0000-0000-0000E8020000}"/>
    <cellStyle name="Percent 2 4" xfId="1343" xr:uid="{00000000-0005-0000-0000-000041050000}"/>
    <cellStyle name="Percent 2 4 2" xfId="1344" xr:uid="{00000000-0005-0000-0000-000042050000}"/>
    <cellStyle name="Percent 2 4 2 2" xfId="1345" xr:uid="{00000000-0005-0000-0000-000043050000}"/>
    <cellStyle name="Percent 2 4 2 2 2" xfId="1346" xr:uid="{00000000-0005-0000-0000-000044050000}"/>
    <cellStyle name="Percent 2 4 2 2 3" xfId="1955" xr:uid="{00000000-0005-0000-0000-000006030000}"/>
    <cellStyle name="Percent 2 4 2 3" xfId="1347" xr:uid="{00000000-0005-0000-0000-000045050000}"/>
    <cellStyle name="Percent 2 4 2 4" xfId="1624" xr:uid="{00000000-0005-0000-0000-000005030000}"/>
    <cellStyle name="Percent 2 4 3" xfId="1348" xr:uid="{00000000-0005-0000-0000-000046050000}"/>
    <cellStyle name="Percent 2 4 3 2" xfId="1349" xr:uid="{00000000-0005-0000-0000-000047050000}"/>
    <cellStyle name="Percent 2 4 3 2 2" xfId="1350" xr:uid="{00000000-0005-0000-0000-000048050000}"/>
    <cellStyle name="Percent 2 4 3 2 3" xfId="2061" xr:uid="{00000000-0005-0000-0000-000008030000}"/>
    <cellStyle name="Percent 2 4 3 3" xfId="1351" xr:uid="{00000000-0005-0000-0000-000049050000}"/>
    <cellStyle name="Percent 2 4 3 4" xfId="1730" xr:uid="{00000000-0005-0000-0000-000007030000}"/>
    <cellStyle name="Percent 2 4 4" xfId="1352" xr:uid="{00000000-0005-0000-0000-00004A050000}"/>
    <cellStyle name="Percent 2 4 4 2" xfId="1353" xr:uid="{00000000-0005-0000-0000-00004B050000}"/>
    <cellStyle name="Percent 2 4 4 3" xfId="1846" xr:uid="{00000000-0005-0000-0000-000009030000}"/>
    <cellStyle name="Percent 2 4 5" xfId="1354" xr:uid="{00000000-0005-0000-0000-00004C050000}"/>
    <cellStyle name="Percent 2 4 5 2" xfId="1515" xr:uid="{00000000-0005-0000-0000-00000A030000}"/>
    <cellStyle name="Percent 2 4 6" xfId="1355" xr:uid="{00000000-0005-0000-0000-00004D050000}"/>
    <cellStyle name="Percent 2 4 6 2" xfId="2165" xr:uid="{00000000-0005-0000-0000-00000B030000}"/>
    <cellStyle name="Percent 2 4 7" xfId="1480" xr:uid="{00000000-0005-0000-0000-000004030000}"/>
    <cellStyle name="Percent 2 5" xfId="1356" xr:uid="{00000000-0005-0000-0000-00004E050000}"/>
    <cellStyle name="Percent 2 5 2" xfId="1357" xr:uid="{00000000-0005-0000-0000-00004F050000}"/>
    <cellStyle name="Percent 2 5 2 2" xfId="1358" xr:uid="{00000000-0005-0000-0000-000050050000}"/>
    <cellStyle name="Percent 2 5 2 2 2" xfId="1359" xr:uid="{00000000-0005-0000-0000-000051050000}"/>
    <cellStyle name="Percent 2 5 2 2 3" xfId="2004" xr:uid="{00000000-0005-0000-0000-00000E030000}"/>
    <cellStyle name="Percent 2 5 2 3" xfId="1360" xr:uid="{00000000-0005-0000-0000-000052050000}"/>
    <cellStyle name="Percent 2 5 2 4" xfId="1673" xr:uid="{00000000-0005-0000-0000-00000D030000}"/>
    <cellStyle name="Percent 2 5 3" xfId="1361" xr:uid="{00000000-0005-0000-0000-000053050000}"/>
    <cellStyle name="Percent 2 5 3 2" xfId="1362" xr:uid="{00000000-0005-0000-0000-000054050000}"/>
    <cellStyle name="Percent 2 5 3 2 2" xfId="1363" xr:uid="{00000000-0005-0000-0000-000055050000}"/>
    <cellStyle name="Percent 2 5 3 2 3" xfId="2110" xr:uid="{00000000-0005-0000-0000-000010030000}"/>
    <cellStyle name="Percent 2 5 3 3" xfId="1364" xr:uid="{00000000-0005-0000-0000-000056050000}"/>
    <cellStyle name="Percent 2 5 3 4" xfId="1779" xr:uid="{00000000-0005-0000-0000-00000F030000}"/>
    <cellStyle name="Percent 2 5 4" xfId="1365" xr:uid="{00000000-0005-0000-0000-000057050000}"/>
    <cellStyle name="Percent 2 5 4 2" xfId="1366" xr:uid="{00000000-0005-0000-0000-000058050000}"/>
    <cellStyle name="Percent 2 5 4 3" xfId="1898" xr:uid="{00000000-0005-0000-0000-000011030000}"/>
    <cellStyle name="Percent 2 5 5" xfId="1367" xr:uid="{00000000-0005-0000-0000-000059050000}"/>
    <cellStyle name="Percent 2 5 6" xfId="1567" xr:uid="{00000000-0005-0000-0000-00000C030000}"/>
    <cellStyle name="Percent 2 6" xfId="1368" xr:uid="{00000000-0005-0000-0000-00005A050000}"/>
    <cellStyle name="Percent 2 6 2" xfId="1369" xr:uid="{00000000-0005-0000-0000-00005B050000}"/>
    <cellStyle name="Percent 2 6 2 2" xfId="1370" xr:uid="{00000000-0005-0000-0000-00005C050000}"/>
    <cellStyle name="Percent 2 6 2 2 2" xfId="1371" xr:uid="{00000000-0005-0000-0000-00005D050000}"/>
    <cellStyle name="Percent 2 6 2 2 3" xfId="2118" xr:uid="{00000000-0005-0000-0000-000014030000}"/>
    <cellStyle name="Percent 2 6 2 3" xfId="1372" xr:uid="{00000000-0005-0000-0000-00005E050000}"/>
    <cellStyle name="Percent 2 6 2 4" xfId="1787" xr:uid="{00000000-0005-0000-0000-000013030000}"/>
    <cellStyle name="Percent 2 6 3" xfId="1373" xr:uid="{00000000-0005-0000-0000-00005F050000}"/>
    <cellStyle name="Percent 2 6 3 2" xfId="1374" xr:uid="{00000000-0005-0000-0000-000060050000}"/>
    <cellStyle name="Percent 2 6 3 3" xfId="1906" xr:uid="{00000000-0005-0000-0000-000015030000}"/>
    <cellStyle name="Percent 2 6 4" xfId="1375" xr:uid="{00000000-0005-0000-0000-000061050000}"/>
    <cellStyle name="Percent 2 6 5" xfId="1575" xr:uid="{00000000-0005-0000-0000-000012030000}"/>
    <cellStyle name="Percent 2 7" xfId="1376" xr:uid="{00000000-0005-0000-0000-000062050000}"/>
    <cellStyle name="Percent 2 8" xfId="1377" xr:uid="{00000000-0005-0000-0000-000063050000}"/>
    <cellStyle name="Percent 2 8 2" xfId="1378" xr:uid="{00000000-0005-0000-0000-000064050000}"/>
    <cellStyle name="Percent 2 8 2 2" xfId="1379" xr:uid="{00000000-0005-0000-0000-000065050000}"/>
    <cellStyle name="Percent 2 8 2 3" xfId="2012" xr:uid="{00000000-0005-0000-0000-000018030000}"/>
    <cellStyle name="Percent 2 8 3" xfId="1380" xr:uid="{00000000-0005-0000-0000-000066050000}"/>
    <cellStyle name="Percent 2 8 4" xfId="1681" xr:uid="{00000000-0005-0000-0000-000017030000}"/>
    <cellStyle name="Percent 2 9" xfId="1381" xr:uid="{00000000-0005-0000-0000-000067050000}"/>
    <cellStyle name="Percent 2 9 2" xfId="2150" xr:uid="{00000000-0005-0000-0000-000019030000}"/>
    <cellStyle name="Percent 3" xfId="1382" xr:uid="{00000000-0005-0000-0000-000068050000}"/>
    <cellStyle name="Percent 4" xfId="1383" xr:uid="{00000000-0005-0000-0000-000069050000}"/>
    <cellStyle name="Percent 4 2" xfId="1384" xr:uid="{00000000-0005-0000-0000-00006A050000}"/>
    <cellStyle name="Percent 4 2 2" xfId="1385" xr:uid="{00000000-0005-0000-0000-00006B050000}"/>
    <cellStyle name="Percent 4 2 2 2" xfId="1386" xr:uid="{00000000-0005-0000-0000-00006C050000}"/>
    <cellStyle name="Percent 4 2 2 2 2" xfId="1387" xr:uid="{00000000-0005-0000-0000-00006D050000}"/>
    <cellStyle name="Percent 4 2 2 2 3" xfId="1993" xr:uid="{00000000-0005-0000-0000-00001E030000}"/>
    <cellStyle name="Percent 4 2 2 3" xfId="1388" xr:uid="{00000000-0005-0000-0000-00006E050000}"/>
    <cellStyle name="Percent 4 2 2 4" xfId="1662" xr:uid="{00000000-0005-0000-0000-00001D030000}"/>
    <cellStyle name="Percent 4 2 3" xfId="1389" xr:uid="{00000000-0005-0000-0000-00006F050000}"/>
    <cellStyle name="Percent 4 2 3 2" xfId="1390" xr:uid="{00000000-0005-0000-0000-000070050000}"/>
    <cellStyle name="Percent 4 2 3 2 2" xfId="1391" xr:uid="{00000000-0005-0000-0000-000071050000}"/>
    <cellStyle name="Percent 4 2 3 2 3" xfId="2099" xr:uid="{00000000-0005-0000-0000-000020030000}"/>
    <cellStyle name="Percent 4 2 3 3" xfId="1392" xr:uid="{00000000-0005-0000-0000-000072050000}"/>
    <cellStyle name="Percent 4 2 3 4" xfId="1768" xr:uid="{00000000-0005-0000-0000-00001F030000}"/>
    <cellStyle name="Percent 4 2 4" xfId="1393" xr:uid="{00000000-0005-0000-0000-000073050000}"/>
    <cellStyle name="Percent 4 2 4 2" xfId="1394" xr:uid="{00000000-0005-0000-0000-000074050000}"/>
    <cellStyle name="Percent 4 2 4 3" xfId="1887" xr:uid="{00000000-0005-0000-0000-000021030000}"/>
    <cellStyle name="Percent 4 2 5" xfId="1395" xr:uid="{00000000-0005-0000-0000-000075050000}"/>
    <cellStyle name="Percent 4 2 6" xfId="1556" xr:uid="{00000000-0005-0000-0000-00001C030000}"/>
    <cellStyle name="Percent 4 3" xfId="1396" xr:uid="{00000000-0005-0000-0000-000076050000}"/>
    <cellStyle name="Percent 4 3 2" xfId="1397" xr:uid="{00000000-0005-0000-0000-000077050000}"/>
    <cellStyle name="Percent 4 3 2 2" xfId="1398" xr:uid="{00000000-0005-0000-0000-000078050000}"/>
    <cellStyle name="Percent 4 3 2 3" xfId="1946" xr:uid="{00000000-0005-0000-0000-000023030000}"/>
    <cellStyle name="Percent 4 3 3" xfId="1399" xr:uid="{00000000-0005-0000-0000-000079050000}"/>
    <cellStyle name="Percent 4 3 4" xfId="1615" xr:uid="{00000000-0005-0000-0000-000022030000}"/>
    <cellStyle name="Percent 4 4" xfId="1400" xr:uid="{00000000-0005-0000-0000-00007A050000}"/>
    <cellStyle name="Percent 4 4 2" xfId="1401" xr:uid="{00000000-0005-0000-0000-00007B050000}"/>
    <cellStyle name="Percent 4 4 2 2" xfId="1402" xr:uid="{00000000-0005-0000-0000-00007C050000}"/>
    <cellStyle name="Percent 4 4 2 3" xfId="2052" xr:uid="{00000000-0005-0000-0000-000025030000}"/>
    <cellStyle name="Percent 4 4 3" xfId="1403" xr:uid="{00000000-0005-0000-0000-00007D050000}"/>
    <cellStyle name="Percent 4 4 4" xfId="1721" xr:uid="{00000000-0005-0000-0000-000024030000}"/>
    <cellStyle name="Percent 4 5" xfId="1404" xr:uid="{00000000-0005-0000-0000-00007E050000}"/>
    <cellStyle name="Percent 4 5 2" xfId="1405" xr:uid="{00000000-0005-0000-0000-00007F050000}"/>
    <cellStyle name="Percent 4 5 3" xfId="1835" xr:uid="{00000000-0005-0000-0000-000026030000}"/>
    <cellStyle name="Percent 4 6" xfId="1406" xr:uid="{00000000-0005-0000-0000-000080050000}"/>
    <cellStyle name="Percent 4 7" xfId="1504" xr:uid="{00000000-0005-0000-0000-00001B030000}"/>
    <cellStyle name="Percent 5" xfId="1407" xr:uid="{00000000-0005-0000-0000-000081050000}"/>
    <cellStyle name="Percent 5 2" xfId="1408" xr:uid="{00000000-0005-0000-0000-000082050000}"/>
    <cellStyle name="Percent 5 2 2" xfId="1409" xr:uid="{00000000-0005-0000-0000-000083050000}"/>
    <cellStyle name="Percent 5 2 2 2" xfId="1410" xr:uid="{00000000-0005-0000-0000-000084050000}"/>
    <cellStyle name="Percent 5 2 2 3" xfId="1976" xr:uid="{00000000-0005-0000-0000-000029030000}"/>
    <cellStyle name="Percent 5 2 3" xfId="1411" xr:uid="{00000000-0005-0000-0000-000085050000}"/>
    <cellStyle name="Percent 5 2 4" xfId="1645" xr:uid="{00000000-0005-0000-0000-000028030000}"/>
    <cellStyle name="Percent 5 3" xfId="1412" xr:uid="{00000000-0005-0000-0000-000086050000}"/>
    <cellStyle name="Percent 5 3 2" xfId="1413" xr:uid="{00000000-0005-0000-0000-000087050000}"/>
    <cellStyle name="Percent 5 3 2 2" xfId="1414" xr:uid="{00000000-0005-0000-0000-000088050000}"/>
    <cellStyle name="Percent 5 3 2 3" xfId="2082" xr:uid="{00000000-0005-0000-0000-00002B030000}"/>
    <cellStyle name="Percent 5 3 3" xfId="1415" xr:uid="{00000000-0005-0000-0000-000089050000}"/>
    <cellStyle name="Percent 5 3 4" xfId="1751" xr:uid="{00000000-0005-0000-0000-00002A030000}"/>
    <cellStyle name="Percent 5 4" xfId="1416" xr:uid="{00000000-0005-0000-0000-00008A050000}"/>
    <cellStyle name="Percent 5 4 2" xfId="1417" xr:uid="{00000000-0005-0000-0000-00008B050000}"/>
    <cellStyle name="Percent 5 4 3" xfId="1870" xr:uid="{00000000-0005-0000-0000-00002C030000}"/>
    <cellStyle name="Percent 5 5" xfId="1418" xr:uid="{00000000-0005-0000-0000-00008C050000}"/>
    <cellStyle name="Percent 5 6" xfId="1539" xr:uid="{00000000-0005-0000-0000-000027030000}"/>
    <cellStyle name="Percent 6" xfId="1419" xr:uid="{00000000-0005-0000-0000-00008D050000}"/>
    <cellStyle name="Percent 7" xfId="1420" xr:uid="{00000000-0005-0000-0000-00008E050000}"/>
    <cellStyle name="Title 2" xfId="1456" xr:uid="{00000000-0005-0000-0000-000085080000}"/>
    <cellStyle name="Total" xfId="1437" builtinId="25" customBuiltin="1"/>
    <cellStyle name="Total 2" xfId="1421" xr:uid="{00000000-0005-0000-0000-00008F050000}"/>
    <cellStyle name="Warning Text" xfId="1435" builtinId="11" customBuiltin="1"/>
    <cellStyle name="Warning Text 2" xfId="1422" xr:uid="{00000000-0005-0000-0000-000090050000}"/>
  </cellStyles>
  <dxfs count="35">
    <dxf>
      <numFmt numFmtId="2" formatCode="0.0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6" formatCode="#,##0_);[Red]\(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6" formatCode="#,##0_);[Red]\(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6" formatCode="#,##0_);[Red]\(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numFmt numFmtId="165" formatCode="00000"/>
      <alignment horizontal="center" vertical="bottom" textRotation="0" wrapText="0" indent="0" justifyLastLine="0" shrinkToFit="0" readingOrder="0"/>
    </dxf>
    <dxf>
      <numFmt numFmtId="1" formatCode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14" formatCode="0.00%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6" formatCode="#,##0_);[Red]\(#,##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6" formatCode="#,##0_);[Red]\(#,##0\)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6" formatCode="#,##0_);[Red]\(#,##0\)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165" formatCode="0000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numFmt numFmtId="1" formatCode="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alignment textRotation="0" wrapText="1" indent="0" justifyLastLine="0" shrinkToFit="0" readingOrder="0"/>
    </dxf>
  </dxfs>
  <tableStyles count="1" defaultTableStyle="TableStyleMedium2" defaultPivotStyle="PivotStyleLight16">
    <tableStyle name="Table Style 1" pivot="0" count="0" xr9:uid="{72F5B95E-89F7-4DD4-9960-A40010DA45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nerson\Documents\Projects\POP%20EST\2017%20prelim%20city%20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%20AND%20WORK\ANNUAL%20ESTIMATES_ANNEX_PRC\2011%20EST\Revised2010EstAftCensus\Revise2010EstAftCen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lmerge for Deborah"/>
      <sheetName val="mailmerge rounding check"/>
      <sheetName val="prelim county web"/>
      <sheetName val="prelim city web"/>
      <sheetName val="popestreviewcity"/>
      <sheetName val="popestreviewco"/>
      <sheetName val="county est round 2017 format"/>
      <sheetName val="RankCheckcity2016 first"/>
      <sheetName val="certcounty format analyze"/>
      <sheetName val="Notes"/>
      <sheetName val="COUNTY PRELIM 2017 EST"/>
      <sheetName val="COUNTY PRELIM 2016 EST"/>
      <sheetName val="2017 county est_check"/>
      <sheetName val="2016 county est_check"/>
      <sheetName val="compile city by co 2017"/>
      <sheetName val="output"/>
      <sheetName val="2017 CITY DATA"/>
      <sheetName val="CITY EST2017"/>
      <sheetName val="census gq for pdx and other"/>
      <sheetName val="pdx gq 2014 in-hse db"/>
      <sheetName val="2016pop+annex"/>
      <sheetName val="Annex171"/>
      <sheetName val="Annex172"/>
      <sheetName val="Annex173"/>
      <sheetName val="Annex174"/>
      <sheetName val="Annex174adj"/>
      <sheetName val="CensusPPHVacPPHU2010"/>
      <sheetName val="CensusPPHVacPPHU_Co2010"/>
      <sheetName val="cb v2015 est"/>
      <sheetName val="compile city by co 2013 5 co me"/>
      <sheetName val="2015 round unin recon"/>
      <sheetName val="2013 county est_check"/>
      <sheetName val="12countyest outside wrkbook"/>
      <sheetName val="co adj nov 19 2012"/>
      <sheetName val="2012 county est_check"/>
      <sheetName val="2011 HU data"/>
      <sheetName val="2011 HU data co sort"/>
      <sheetName val="11countyest outside wrkbook"/>
      <sheetName val="City2010EstRev"/>
      <sheetName val="County2010EstRev"/>
      <sheetName val="Census uninc analysis"/>
      <sheetName val="Census2000PPHU"/>
      <sheetName val="Census2000pphu_co"/>
      <sheetName val="Census2000 hu g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J5" t="str">
            <v>City by County</v>
          </cell>
          <cell r="CK5" t="str">
            <v>Previously Certified Population1</v>
          </cell>
          <cell r="CL5" t="str">
            <v>Annexation Ordinance/Filing Number</v>
          </cell>
          <cell r="CM5" t="str">
            <v>File Date of Annexation</v>
          </cell>
          <cell r="CN5" t="str">
            <v>HOUSING UNITS2 Annexed, Recorded Oct. 1-Dec. 31, 2016</v>
          </cell>
          <cell r="CO5" t="str">
            <v>POPULATION Annexed, Recorded Oct. 1-Dec. 31, 2016</v>
          </cell>
          <cell r="CP5" t="str">
            <v>Certified Population on Dec. 31, 20163</v>
          </cell>
        </row>
        <row r="6">
          <cell r="CJ6" t="str">
            <v>CLACKAMAS COUNTY</v>
          </cell>
        </row>
        <row r="7">
          <cell r="CJ7" t="str">
            <v>Canby</v>
          </cell>
          <cell r="CK7">
            <v>16420</v>
          </cell>
          <cell r="CL7" t="str">
            <v>#1442/AN2016-0074</v>
          </cell>
          <cell r="CM7">
            <v>42606</v>
          </cell>
          <cell r="CN7">
            <v>4</v>
          </cell>
          <cell r="CO7">
            <v>8</v>
          </cell>
          <cell r="CP7">
            <v>16456</v>
          </cell>
        </row>
        <row r="8">
          <cell r="CJ8" t="str">
            <v>Canby</v>
          </cell>
          <cell r="CL8" t="str">
            <v>#1443/AN2016-0075</v>
          </cell>
          <cell r="CM8">
            <v>42606</v>
          </cell>
          <cell r="CN8">
            <v>3</v>
          </cell>
          <cell r="CO8">
            <v>6</v>
          </cell>
        </row>
        <row r="9">
          <cell r="CJ9" t="str">
            <v>Canby</v>
          </cell>
          <cell r="CL9" t="str">
            <v>#1444/AN2016-0077</v>
          </cell>
          <cell r="CM9">
            <v>42606</v>
          </cell>
          <cell r="CN9">
            <v>8</v>
          </cell>
          <cell r="CO9">
            <v>22</v>
          </cell>
        </row>
        <row r="10">
          <cell r="CJ10" t="str">
            <v>Canby SUM</v>
          </cell>
          <cell r="CN10">
            <v>15</v>
          </cell>
          <cell r="CO10">
            <v>36</v>
          </cell>
        </row>
        <row r="11">
          <cell r="CJ11" t="str">
            <v>Damascus</v>
          </cell>
          <cell r="CK11">
            <v>10625</v>
          </cell>
          <cell r="CL11" t="str">
            <v>Disincorporation</v>
          </cell>
          <cell r="CM11">
            <v>42568</v>
          </cell>
          <cell r="CN11" t="str">
            <v>-</v>
          </cell>
          <cell r="CO11">
            <v>-10625</v>
          </cell>
          <cell r="CP11">
            <v>-10625</v>
          </cell>
        </row>
        <row r="12">
          <cell r="CJ12" t="str">
            <v>Estacada</v>
          </cell>
          <cell r="CK12">
            <v>3155</v>
          </cell>
          <cell r="CL12" t="str">
            <v>#2016-009/AN2016-0063</v>
          </cell>
          <cell r="CM12">
            <v>42572</v>
          </cell>
          <cell r="CN12">
            <v>0</v>
          </cell>
          <cell r="CO12">
            <v>0</v>
          </cell>
          <cell r="CP12">
            <v>3155</v>
          </cell>
        </row>
        <row r="13">
          <cell r="CJ13" t="str">
            <v>Milwaukie</v>
          </cell>
          <cell r="CK13">
            <v>20510</v>
          </cell>
          <cell r="CL13" t="str">
            <v>#2133/AN2016-0082</v>
          </cell>
          <cell r="CM13">
            <v>42632</v>
          </cell>
          <cell r="CN13">
            <v>1</v>
          </cell>
          <cell r="CO13">
            <v>0</v>
          </cell>
          <cell r="CP13">
            <v>20510</v>
          </cell>
        </row>
        <row r="14">
          <cell r="CJ14" t="str">
            <v>Columbia County</v>
          </cell>
        </row>
        <row r="15">
          <cell r="CJ15" t="str">
            <v>St. Helens</v>
          </cell>
          <cell r="CK15">
            <v>13120</v>
          </cell>
          <cell r="CL15" t="str">
            <v>#3204/AN2016-0062</v>
          </cell>
          <cell r="CM15">
            <v>42566</v>
          </cell>
          <cell r="CN15">
            <v>1</v>
          </cell>
          <cell r="CO15">
            <v>1</v>
          </cell>
          <cell r="CP15">
            <v>13121</v>
          </cell>
        </row>
        <row r="16">
          <cell r="CJ16" t="str">
            <v>Douglas County</v>
          </cell>
        </row>
        <row r="17">
          <cell r="CJ17" t="str">
            <v>Roseburg</v>
          </cell>
          <cell r="CK17">
            <v>22820</v>
          </cell>
          <cell r="CL17" t="str">
            <v>#3475/AN2016-0098</v>
          </cell>
          <cell r="CM17">
            <v>42674</v>
          </cell>
          <cell r="CN17">
            <v>0</v>
          </cell>
          <cell r="CO17">
            <v>0</v>
          </cell>
          <cell r="CP17">
            <v>22820</v>
          </cell>
        </row>
        <row r="18">
          <cell r="CJ18" t="str">
            <v>Hood River County</v>
          </cell>
        </row>
        <row r="19">
          <cell r="CJ19" t="str">
            <v>Hood River</v>
          </cell>
          <cell r="CK19">
            <v>7760</v>
          </cell>
          <cell r="CL19" t="str">
            <v>#2027/AN2016-0097</v>
          </cell>
          <cell r="CM19">
            <v>42674</v>
          </cell>
          <cell r="CN19">
            <v>0</v>
          </cell>
          <cell r="CO19">
            <v>0</v>
          </cell>
          <cell r="CP19">
            <v>7760</v>
          </cell>
        </row>
        <row r="20">
          <cell r="CJ20" t="str">
            <v>Jackson County</v>
          </cell>
        </row>
        <row r="21">
          <cell r="CJ21" t="str">
            <v>Eagle Point</v>
          </cell>
          <cell r="CK21">
            <v>8765</v>
          </cell>
          <cell r="CL21" t="str">
            <v>#2016-40/AN2016-0087</v>
          </cell>
          <cell r="CM21">
            <v>42641</v>
          </cell>
          <cell r="CN21">
            <v>1</v>
          </cell>
          <cell r="CO21">
            <v>0</v>
          </cell>
          <cell r="CP21">
            <v>8765</v>
          </cell>
        </row>
        <row r="22">
          <cell r="CJ22" t="str">
            <v>Josephine County</v>
          </cell>
        </row>
        <row r="23">
          <cell r="CJ23" t="str">
            <v>Cave Junction</v>
          </cell>
          <cell r="CK23">
            <v>1915</v>
          </cell>
          <cell r="CL23" t="str">
            <v>#555/AN2016-0096</v>
          </cell>
          <cell r="CM23">
            <v>42664</v>
          </cell>
          <cell r="CN23">
            <v>2</v>
          </cell>
          <cell r="CO23">
            <v>3</v>
          </cell>
          <cell r="CP23">
            <v>1918</v>
          </cell>
        </row>
        <row r="24">
          <cell r="CJ24" t="str">
            <v>Grants Pass</v>
          </cell>
          <cell r="CK24">
            <v>36815</v>
          </cell>
          <cell r="CL24" t="str">
            <v>#16-6443/AN2016-0061</v>
          </cell>
          <cell r="CM24">
            <v>42559</v>
          </cell>
          <cell r="CN24">
            <v>2</v>
          </cell>
          <cell r="CO24">
            <v>4</v>
          </cell>
          <cell r="CP24">
            <v>36819</v>
          </cell>
        </row>
        <row r="26">
          <cell r="CJ26" t="str">
            <v>City by County</v>
          </cell>
          <cell r="CK26" t="str">
            <v>Previously Certified Population1</v>
          </cell>
          <cell r="CL26" t="str">
            <v>Annexation Ordinance/Filing Number</v>
          </cell>
          <cell r="CM26" t="str">
            <v>File Date of Annexation</v>
          </cell>
          <cell r="CN26" t="str">
            <v>HOUSING UNITS2 Annexed, Recorded Oct. 1-Dec. 31, 2016</v>
          </cell>
          <cell r="CO26" t="str">
            <v>POPULATION Annexed, Recorded Oct. 1-Dec. 31, 2016</v>
          </cell>
          <cell r="CP26" t="str">
            <v>Certified Population on Dec. 31, 20163</v>
          </cell>
        </row>
        <row r="27">
          <cell r="CJ27" t="str">
            <v>Lane County</v>
          </cell>
        </row>
        <row r="28">
          <cell r="CJ28" t="str">
            <v>Cottage Grove</v>
          </cell>
          <cell r="CK28">
            <v>9890</v>
          </cell>
          <cell r="CL28" t="str">
            <v>#3065/AN2016-0094</v>
          </cell>
          <cell r="CM28">
            <v>42664</v>
          </cell>
          <cell r="CN28">
            <v>0</v>
          </cell>
          <cell r="CO28">
            <v>0</v>
          </cell>
          <cell r="CP28">
            <v>9890</v>
          </cell>
        </row>
        <row r="29">
          <cell r="CJ29" t="str">
            <v>Creswell</v>
          </cell>
          <cell r="CK29">
            <v>5360</v>
          </cell>
          <cell r="CL29" t="str">
            <v>#503/AN2016-0085</v>
          </cell>
          <cell r="CM29">
            <v>42636</v>
          </cell>
          <cell r="CN29">
            <v>1</v>
          </cell>
          <cell r="CO29">
            <v>0</v>
          </cell>
          <cell r="CP29">
            <v>5364</v>
          </cell>
        </row>
        <row r="30">
          <cell r="CJ30" t="str">
            <v>Creswell</v>
          </cell>
          <cell r="CL30" t="str">
            <v>#504/AN2016-0086</v>
          </cell>
          <cell r="CM30">
            <v>42636</v>
          </cell>
          <cell r="CN30">
            <v>2</v>
          </cell>
          <cell r="CO30">
            <v>4</v>
          </cell>
        </row>
        <row r="31">
          <cell r="CJ31" t="str">
            <v>Creswell SUM</v>
          </cell>
          <cell r="CN31">
            <v>3</v>
          </cell>
          <cell r="CO31">
            <v>4</v>
          </cell>
        </row>
        <row r="32">
          <cell r="CJ32" t="str">
            <v>Eugene</v>
          </cell>
          <cell r="CK32">
            <v>165885</v>
          </cell>
          <cell r="CL32" t="str">
            <v>#2016-16/AN2016-0078</v>
          </cell>
          <cell r="CM32">
            <v>42584</v>
          </cell>
          <cell r="CN32">
            <v>3</v>
          </cell>
          <cell r="CO32">
            <v>3</v>
          </cell>
          <cell r="CP32">
            <v>165888</v>
          </cell>
        </row>
        <row r="33">
          <cell r="CJ33" t="str">
            <v>Eugene</v>
          </cell>
          <cell r="CL33" t="str">
            <v>#1392-16/AN2016-0057</v>
          </cell>
          <cell r="CM33">
            <v>42584</v>
          </cell>
          <cell r="CN33">
            <v>1</v>
          </cell>
          <cell r="CO33">
            <v>0</v>
          </cell>
        </row>
        <row r="34">
          <cell r="CJ34" t="str">
            <v>Eugene</v>
          </cell>
          <cell r="CL34" t="str">
            <v>#5168/AN2016-0091</v>
          </cell>
          <cell r="CM34">
            <v>42647</v>
          </cell>
          <cell r="CN34">
            <v>0</v>
          </cell>
          <cell r="CO34">
            <v>0</v>
          </cell>
        </row>
        <row r="35">
          <cell r="CJ35" t="str">
            <v>Eugene</v>
          </cell>
          <cell r="CL35" t="str">
            <v>#5172/2016-0099</v>
          </cell>
          <cell r="CM35">
            <v>42664</v>
          </cell>
          <cell r="CN35">
            <v>1</v>
          </cell>
          <cell r="CO35">
            <v>0</v>
          </cell>
        </row>
        <row r="36">
          <cell r="CJ36" t="str">
            <v>Eugene</v>
          </cell>
          <cell r="CL36" t="str">
            <v>#2884/2016-0093</v>
          </cell>
          <cell r="CM36">
            <v>42664</v>
          </cell>
          <cell r="CN36">
            <v>0</v>
          </cell>
          <cell r="CO36">
            <v>0</v>
          </cell>
        </row>
        <row r="37">
          <cell r="CJ37" t="str">
            <v>Eugene SUM</v>
          </cell>
          <cell r="CN37">
            <v>5</v>
          </cell>
          <cell r="CO37">
            <v>3</v>
          </cell>
        </row>
        <row r="38">
          <cell r="CJ38" t="str">
            <v>Springfield</v>
          </cell>
          <cell r="CK38">
            <v>60140</v>
          </cell>
          <cell r="CL38" t="str">
            <v>revised population</v>
          </cell>
          <cell r="CP38">
            <v>60420</v>
          </cell>
        </row>
        <row r="39">
          <cell r="CJ39" t="str">
            <v>Linn County</v>
          </cell>
        </row>
        <row r="40">
          <cell r="CJ40" t="str">
            <v>Lebanon</v>
          </cell>
          <cell r="CK40">
            <v>16435</v>
          </cell>
          <cell r="CL40" t="str">
            <v>#2884/2016-0093</v>
          </cell>
          <cell r="CM40">
            <v>42664</v>
          </cell>
          <cell r="CN40">
            <v>0</v>
          </cell>
          <cell r="CO40">
            <v>0</v>
          </cell>
          <cell r="CP40">
            <v>16435</v>
          </cell>
        </row>
        <row r="41">
          <cell r="CJ41" t="str">
            <v>Marion County</v>
          </cell>
        </row>
        <row r="42">
          <cell r="CJ42" t="str">
            <v>Woodburn</v>
          </cell>
          <cell r="CK42">
            <v>24795</v>
          </cell>
          <cell r="CL42" t="str">
            <v>#2539/2016-0092</v>
          </cell>
          <cell r="CM42">
            <v>42664</v>
          </cell>
          <cell r="CN42">
            <v>0</v>
          </cell>
          <cell r="CO42">
            <v>0</v>
          </cell>
          <cell r="CP42">
            <v>24795</v>
          </cell>
        </row>
        <row r="43">
          <cell r="CJ43" t="str">
            <v>Multnomah County</v>
          </cell>
        </row>
        <row r="44">
          <cell r="CJ44" t="str">
            <v>Portland</v>
          </cell>
          <cell r="CK44">
            <v>627395</v>
          </cell>
          <cell r="CL44" t="str">
            <v>#187872/2016-0100</v>
          </cell>
          <cell r="CM44">
            <v>42689</v>
          </cell>
          <cell r="CN44">
            <v>0</v>
          </cell>
          <cell r="CO44">
            <v>0</v>
          </cell>
          <cell r="CP44">
            <v>627395</v>
          </cell>
        </row>
        <row r="45">
          <cell r="CJ45" t="str">
            <v>City by County</v>
          </cell>
          <cell r="CK45" t="str">
            <v>Previously Certified Population1</v>
          </cell>
          <cell r="CL45" t="str">
            <v>Annexation Ordinance/Filing Number</v>
          </cell>
          <cell r="CM45" t="str">
            <v>File Date of Annexation</v>
          </cell>
          <cell r="CN45" t="str">
            <v>HOUSING UNITS2 Annexed, Recorded Oct. 1-Dec. 31, 2016</v>
          </cell>
          <cell r="CO45" t="str">
            <v>POPULATION Annexed, Recorded Oct. 1-Dec. 31, 2016</v>
          </cell>
          <cell r="CP45" t="str">
            <v>Certified Population on Dec. 31, 20163</v>
          </cell>
        </row>
        <row r="46">
          <cell r="CJ46" t="str">
            <v>Washington County</v>
          </cell>
        </row>
        <row r="47">
          <cell r="CJ47" t="str">
            <v>Cornelius</v>
          </cell>
          <cell r="CK47">
            <v>11915</v>
          </cell>
          <cell r="CL47" t="str">
            <v>#2016-003/AN2016-0077</v>
          </cell>
          <cell r="CM47">
            <v>42606</v>
          </cell>
          <cell r="CN47">
            <v>0</v>
          </cell>
          <cell r="CO47">
            <v>0</v>
          </cell>
          <cell r="CP47">
            <v>11915</v>
          </cell>
        </row>
        <row r="48">
          <cell r="CJ48" t="str">
            <v>Hillsboro</v>
          </cell>
          <cell r="CK48">
            <v>99340</v>
          </cell>
          <cell r="CL48" t="str">
            <v>#6175/AN2016-0064</v>
          </cell>
          <cell r="CM48">
            <v>42576</v>
          </cell>
          <cell r="CN48">
            <v>16</v>
          </cell>
          <cell r="CO48">
            <v>15</v>
          </cell>
          <cell r="CP48">
            <v>99355</v>
          </cell>
        </row>
        <row r="49">
          <cell r="CJ49" t="str">
            <v>Tigard</v>
          </cell>
          <cell r="CK49">
            <v>49745</v>
          </cell>
          <cell r="CL49" t="str">
            <v>#2016-13/AN2016-0066</v>
          </cell>
          <cell r="CM49">
            <v>42583</v>
          </cell>
          <cell r="CN49">
            <v>1</v>
          </cell>
          <cell r="CO49">
            <v>1</v>
          </cell>
          <cell r="CP49">
            <v>49751</v>
          </cell>
        </row>
        <row r="50">
          <cell r="CJ50" t="str">
            <v>Tigard</v>
          </cell>
          <cell r="CL50" t="str">
            <v>#2016-16/AN2016-0078</v>
          </cell>
          <cell r="CM50">
            <v>42600</v>
          </cell>
          <cell r="CN50">
            <v>3</v>
          </cell>
          <cell r="CO50">
            <v>5</v>
          </cell>
        </row>
        <row r="51">
          <cell r="CJ51" t="str">
            <v>Tigard SUM</v>
          </cell>
          <cell r="CN51">
            <v>4</v>
          </cell>
          <cell r="CO51">
            <v>6</v>
          </cell>
        </row>
        <row r="52">
          <cell r="CJ52" t="str">
            <v>Wilsonville</v>
          </cell>
          <cell r="CK52">
            <v>23740</v>
          </cell>
          <cell r="CL52" t="str">
            <v>#792/AN2016-0065</v>
          </cell>
          <cell r="CM52">
            <v>42576</v>
          </cell>
          <cell r="CN52">
            <v>0</v>
          </cell>
          <cell r="CO52">
            <v>0</v>
          </cell>
          <cell r="CP52">
            <v>23740</v>
          </cell>
        </row>
        <row r="53">
          <cell r="CJ53" t="str">
            <v>Yamhill County</v>
          </cell>
        </row>
        <row r="54">
          <cell r="CJ54" t="str">
            <v>Newberg</v>
          </cell>
          <cell r="CK54">
            <v>23465</v>
          </cell>
          <cell r="CL54" t="str">
            <v>#2016-2803/2016-0079</v>
          </cell>
          <cell r="CM54">
            <v>42620</v>
          </cell>
          <cell r="CN54">
            <v>0</v>
          </cell>
          <cell r="CO54">
            <v>0</v>
          </cell>
          <cell r="CP54">
            <v>23465</v>
          </cell>
        </row>
        <row r="55">
          <cell r="CJ55" t="str">
            <v>Newberg</v>
          </cell>
          <cell r="CL55" t="str">
            <v>#2016-2804/2016-0080</v>
          </cell>
          <cell r="CM55">
            <v>42620</v>
          </cell>
          <cell r="CN55">
            <v>0</v>
          </cell>
          <cell r="CO55">
            <v>0</v>
          </cell>
        </row>
        <row r="56">
          <cell r="CJ56" t="str">
            <v>Newberg SUM</v>
          </cell>
          <cell r="CN56">
            <v>0</v>
          </cell>
          <cell r="CO56">
            <v>0</v>
          </cell>
        </row>
        <row r="57">
          <cell r="CJ57" t="str">
            <v>Adair Village</v>
          </cell>
          <cell r="CP57">
            <v>0</v>
          </cell>
        </row>
        <row r="58">
          <cell r="CJ58" t="str">
            <v>Adams</v>
          </cell>
          <cell r="CP58">
            <v>0</v>
          </cell>
        </row>
        <row r="59">
          <cell r="CJ59" t="str">
            <v>Adrian</v>
          </cell>
          <cell r="CP59">
            <v>0</v>
          </cell>
        </row>
        <row r="60">
          <cell r="CJ60" t="str">
            <v>Albany</v>
          </cell>
          <cell r="CP60">
            <v>0</v>
          </cell>
        </row>
        <row r="61">
          <cell r="CJ61" t="str">
            <v>Amity</v>
          </cell>
          <cell r="CP61">
            <v>0</v>
          </cell>
        </row>
        <row r="62">
          <cell r="CJ62" t="str">
            <v>Antelope</v>
          </cell>
          <cell r="CP62">
            <v>0</v>
          </cell>
        </row>
        <row r="63">
          <cell r="CJ63" t="str">
            <v>Arlington</v>
          </cell>
          <cell r="CP63">
            <v>0</v>
          </cell>
        </row>
        <row r="64">
          <cell r="CJ64" t="str">
            <v>Ashland</v>
          </cell>
          <cell r="CP64">
            <v>0</v>
          </cell>
        </row>
        <row r="65">
          <cell r="CJ65" t="str">
            <v>Astoria</v>
          </cell>
          <cell r="CP65">
            <v>0</v>
          </cell>
        </row>
        <row r="66">
          <cell r="CJ66" t="str">
            <v>Athena</v>
          </cell>
          <cell r="CP66">
            <v>0</v>
          </cell>
        </row>
        <row r="67">
          <cell r="CJ67" t="str">
            <v>Aumsville</v>
          </cell>
          <cell r="CP67">
            <v>0</v>
          </cell>
        </row>
        <row r="68">
          <cell r="CJ68" t="str">
            <v>Aurora</v>
          </cell>
          <cell r="CP68">
            <v>0</v>
          </cell>
        </row>
        <row r="69">
          <cell r="CJ69" t="str">
            <v>Baker City</v>
          </cell>
          <cell r="CP69">
            <v>0</v>
          </cell>
        </row>
        <row r="70">
          <cell r="CJ70" t="str">
            <v>Bandon</v>
          </cell>
          <cell r="CP70">
            <v>0</v>
          </cell>
        </row>
        <row r="71">
          <cell r="CJ71" t="str">
            <v>Banks</v>
          </cell>
          <cell r="CP71">
            <v>0</v>
          </cell>
        </row>
        <row r="72">
          <cell r="CJ72" t="str">
            <v>Barlow</v>
          </cell>
          <cell r="CP72">
            <v>0</v>
          </cell>
        </row>
        <row r="73">
          <cell r="CJ73" t="str">
            <v>Bay City</v>
          </cell>
          <cell r="CP73">
            <v>0</v>
          </cell>
        </row>
        <row r="74">
          <cell r="CJ74" t="str">
            <v>Beaverton</v>
          </cell>
          <cell r="CP74">
            <v>0</v>
          </cell>
        </row>
        <row r="75">
          <cell r="CJ75" t="str">
            <v>Bend</v>
          </cell>
          <cell r="CP75">
            <v>0</v>
          </cell>
        </row>
        <row r="76">
          <cell r="CJ76" t="str">
            <v>Boardman</v>
          </cell>
          <cell r="CP76">
            <v>0</v>
          </cell>
        </row>
        <row r="77">
          <cell r="CJ77" t="str">
            <v>Bonanza</v>
          </cell>
          <cell r="CP77">
            <v>0</v>
          </cell>
        </row>
        <row r="78">
          <cell r="CJ78" t="str">
            <v>Brookings</v>
          </cell>
          <cell r="CP78">
            <v>0</v>
          </cell>
        </row>
        <row r="79">
          <cell r="CJ79" t="str">
            <v>Brownsville</v>
          </cell>
          <cell r="CP79">
            <v>0</v>
          </cell>
        </row>
        <row r="80">
          <cell r="CJ80" t="str">
            <v>Burns</v>
          </cell>
          <cell r="CP80">
            <v>0</v>
          </cell>
        </row>
        <row r="81">
          <cell r="CJ81" t="str">
            <v>Butte Falls</v>
          </cell>
          <cell r="CP81">
            <v>0</v>
          </cell>
        </row>
        <row r="82">
          <cell r="CJ82" t="str">
            <v>Canby</v>
          </cell>
          <cell r="CP82">
            <v>0</v>
          </cell>
        </row>
        <row r="83">
          <cell r="CJ83" t="str">
            <v>Cannon Beach</v>
          </cell>
          <cell r="CP83">
            <v>0</v>
          </cell>
        </row>
        <row r="84">
          <cell r="CJ84" t="str">
            <v>Canyon City</v>
          </cell>
          <cell r="CP84">
            <v>0</v>
          </cell>
        </row>
        <row r="85">
          <cell r="CJ85" t="str">
            <v>Canyonville</v>
          </cell>
          <cell r="CP85">
            <v>0</v>
          </cell>
        </row>
        <row r="86">
          <cell r="CJ86" t="str">
            <v>Carlton</v>
          </cell>
          <cell r="CP86">
            <v>0</v>
          </cell>
        </row>
        <row r="87">
          <cell r="CJ87" t="str">
            <v>Cascade Locks</v>
          </cell>
          <cell r="CP87">
            <v>0</v>
          </cell>
        </row>
        <row r="88">
          <cell r="CJ88" t="str">
            <v>Cave Junction</v>
          </cell>
          <cell r="CP88">
            <v>0</v>
          </cell>
        </row>
        <row r="89">
          <cell r="CJ89" t="str">
            <v>Central Point</v>
          </cell>
          <cell r="CP89">
            <v>0</v>
          </cell>
        </row>
        <row r="90">
          <cell r="CJ90" t="str">
            <v>Chiloquin</v>
          </cell>
          <cell r="CP90">
            <v>0</v>
          </cell>
        </row>
        <row r="91">
          <cell r="CJ91" t="str">
            <v>Clatskanie</v>
          </cell>
          <cell r="CP91">
            <v>0</v>
          </cell>
        </row>
        <row r="92">
          <cell r="CJ92" t="str">
            <v>Coburg</v>
          </cell>
          <cell r="CP92">
            <v>0</v>
          </cell>
        </row>
        <row r="93">
          <cell r="CJ93" t="str">
            <v>Columbia City</v>
          </cell>
          <cell r="CP93">
            <v>0</v>
          </cell>
        </row>
        <row r="94">
          <cell r="CJ94" t="str">
            <v>Condon</v>
          </cell>
          <cell r="CP94">
            <v>0</v>
          </cell>
        </row>
        <row r="95">
          <cell r="CJ95" t="str">
            <v>Coos Bay</v>
          </cell>
          <cell r="CP95">
            <v>0</v>
          </cell>
        </row>
        <row r="96">
          <cell r="CJ96" t="str">
            <v>Coquille</v>
          </cell>
          <cell r="CP96">
            <v>0</v>
          </cell>
        </row>
        <row r="97">
          <cell r="CJ97" t="str">
            <v>Cornelius</v>
          </cell>
          <cell r="CP97">
            <v>0</v>
          </cell>
        </row>
        <row r="98">
          <cell r="CJ98" t="str">
            <v>Corvallis</v>
          </cell>
          <cell r="CP98">
            <v>0</v>
          </cell>
        </row>
        <row r="99">
          <cell r="CJ99" t="str">
            <v>Cottage Grove</v>
          </cell>
          <cell r="CP99">
            <v>0</v>
          </cell>
        </row>
        <row r="100">
          <cell r="CJ100" t="str">
            <v>Cove</v>
          </cell>
          <cell r="CP100">
            <v>0</v>
          </cell>
        </row>
        <row r="101">
          <cell r="CJ101" t="str">
            <v>Creswell</v>
          </cell>
          <cell r="CP101">
            <v>0</v>
          </cell>
        </row>
        <row r="102">
          <cell r="CJ102" t="str">
            <v>Culver</v>
          </cell>
          <cell r="CP102">
            <v>0</v>
          </cell>
        </row>
        <row r="103">
          <cell r="CJ103" t="str">
            <v>Dallas</v>
          </cell>
          <cell r="CP103">
            <v>0</v>
          </cell>
        </row>
        <row r="104">
          <cell r="CJ104" t="str">
            <v>Damascus</v>
          </cell>
          <cell r="CP104">
            <v>0</v>
          </cell>
        </row>
        <row r="105">
          <cell r="CJ105" t="str">
            <v>Dayton</v>
          </cell>
          <cell r="CP105">
            <v>0</v>
          </cell>
        </row>
        <row r="106">
          <cell r="CJ106" t="str">
            <v>Dayville</v>
          </cell>
          <cell r="CP106">
            <v>0</v>
          </cell>
        </row>
        <row r="107">
          <cell r="CJ107" t="str">
            <v>Depoe Bay</v>
          </cell>
          <cell r="CP107">
            <v>0</v>
          </cell>
        </row>
        <row r="108">
          <cell r="CJ108" t="str">
            <v>Detroit</v>
          </cell>
          <cell r="CP108">
            <v>0</v>
          </cell>
        </row>
        <row r="109">
          <cell r="CJ109" t="str">
            <v>Donald</v>
          </cell>
          <cell r="CP109">
            <v>0</v>
          </cell>
        </row>
        <row r="110">
          <cell r="CJ110" t="str">
            <v>Drain</v>
          </cell>
          <cell r="CP110">
            <v>0</v>
          </cell>
        </row>
        <row r="111">
          <cell r="CJ111" t="str">
            <v>Dufur</v>
          </cell>
          <cell r="CP111">
            <v>0</v>
          </cell>
        </row>
        <row r="112">
          <cell r="CJ112" t="str">
            <v>Dundee</v>
          </cell>
          <cell r="CP112">
            <v>0</v>
          </cell>
        </row>
        <row r="113">
          <cell r="CJ113" t="str">
            <v>Dunes City</v>
          </cell>
          <cell r="CP113">
            <v>0</v>
          </cell>
        </row>
        <row r="114">
          <cell r="CJ114" t="str">
            <v>Durham</v>
          </cell>
          <cell r="CP114">
            <v>0</v>
          </cell>
        </row>
        <row r="115">
          <cell r="CJ115" t="str">
            <v>Eagle Point</v>
          </cell>
          <cell r="CP115">
            <v>0</v>
          </cell>
        </row>
        <row r="116">
          <cell r="CJ116" t="str">
            <v>Echo</v>
          </cell>
          <cell r="CP116">
            <v>0</v>
          </cell>
        </row>
        <row r="117">
          <cell r="CJ117" t="str">
            <v>Elgin</v>
          </cell>
          <cell r="CP117">
            <v>0</v>
          </cell>
        </row>
        <row r="118">
          <cell r="CJ118" t="str">
            <v>Elkton</v>
          </cell>
          <cell r="CP118">
            <v>0</v>
          </cell>
        </row>
        <row r="119">
          <cell r="CJ119" t="str">
            <v>Enterprise</v>
          </cell>
          <cell r="CP119">
            <v>0</v>
          </cell>
        </row>
        <row r="120">
          <cell r="CJ120" t="str">
            <v>Estacada</v>
          </cell>
          <cell r="CP120">
            <v>0</v>
          </cell>
        </row>
        <row r="121">
          <cell r="CJ121" t="str">
            <v>Eugene</v>
          </cell>
          <cell r="CP121">
            <v>0</v>
          </cell>
        </row>
        <row r="122">
          <cell r="CJ122" t="str">
            <v>Fairview</v>
          </cell>
          <cell r="CP122">
            <v>0</v>
          </cell>
        </row>
        <row r="123">
          <cell r="CJ123" t="str">
            <v>Falls City</v>
          </cell>
          <cell r="CP123">
            <v>0</v>
          </cell>
        </row>
        <row r="124">
          <cell r="CJ124" t="str">
            <v>Florence</v>
          </cell>
          <cell r="CP124">
            <v>0</v>
          </cell>
        </row>
        <row r="125">
          <cell r="CJ125" t="str">
            <v>Forest Grove</v>
          </cell>
          <cell r="CP125">
            <v>0</v>
          </cell>
        </row>
        <row r="126">
          <cell r="CJ126" t="str">
            <v>Fossil</v>
          </cell>
          <cell r="CP126">
            <v>0</v>
          </cell>
        </row>
        <row r="127">
          <cell r="CJ127" t="str">
            <v>Garibaldi</v>
          </cell>
          <cell r="CP127">
            <v>0</v>
          </cell>
        </row>
        <row r="128">
          <cell r="CJ128" t="str">
            <v>Gaston</v>
          </cell>
          <cell r="CP128">
            <v>0</v>
          </cell>
        </row>
        <row r="129">
          <cell r="CJ129" t="str">
            <v>Gates</v>
          </cell>
          <cell r="CP129">
            <v>0</v>
          </cell>
        </row>
        <row r="130">
          <cell r="CJ130" t="str">
            <v>Gearhart</v>
          </cell>
          <cell r="CP130">
            <v>0</v>
          </cell>
        </row>
        <row r="131">
          <cell r="CJ131" t="str">
            <v>Gervais</v>
          </cell>
          <cell r="CP131">
            <v>0</v>
          </cell>
        </row>
        <row r="132">
          <cell r="CJ132" t="str">
            <v>Gladstone</v>
          </cell>
          <cell r="CP132">
            <v>0</v>
          </cell>
        </row>
        <row r="133">
          <cell r="CJ133" t="str">
            <v>Glendale</v>
          </cell>
          <cell r="CP133">
            <v>0</v>
          </cell>
        </row>
        <row r="134">
          <cell r="CJ134" t="str">
            <v>Gold Beach</v>
          </cell>
          <cell r="CP134">
            <v>0</v>
          </cell>
        </row>
        <row r="135">
          <cell r="CJ135" t="str">
            <v>Gold Hill</v>
          </cell>
          <cell r="CP135">
            <v>0</v>
          </cell>
        </row>
        <row r="136">
          <cell r="CJ136" t="str">
            <v>Granite</v>
          </cell>
          <cell r="CP136">
            <v>0</v>
          </cell>
        </row>
        <row r="137">
          <cell r="CJ137" t="str">
            <v>Grants Pass</v>
          </cell>
          <cell r="CP137">
            <v>0</v>
          </cell>
        </row>
        <row r="138">
          <cell r="CJ138" t="str">
            <v>Grass Valley</v>
          </cell>
          <cell r="CP138">
            <v>0</v>
          </cell>
        </row>
        <row r="139">
          <cell r="CJ139" t="str">
            <v>Greenhorn</v>
          </cell>
          <cell r="CP139">
            <v>0</v>
          </cell>
        </row>
        <row r="140">
          <cell r="CJ140" t="str">
            <v>Gresham</v>
          </cell>
          <cell r="CP140">
            <v>0</v>
          </cell>
        </row>
        <row r="141">
          <cell r="CJ141" t="str">
            <v>Haines</v>
          </cell>
          <cell r="CP141">
            <v>0</v>
          </cell>
        </row>
        <row r="142">
          <cell r="CJ142" t="str">
            <v>Halfway</v>
          </cell>
          <cell r="CP142">
            <v>0</v>
          </cell>
        </row>
        <row r="143">
          <cell r="CJ143" t="str">
            <v>Halsey</v>
          </cell>
          <cell r="CP143">
            <v>0</v>
          </cell>
        </row>
        <row r="144">
          <cell r="CJ144" t="str">
            <v>Happy Valley</v>
          </cell>
          <cell r="CP144">
            <v>0</v>
          </cell>
        </row>
        <row r="145">
          <cell r="CJ145" t="str">
            <v>Harrisburg</v>
          </cell>
          <cell r="CP145">
            <v>0</v>
          </cell>
        </row>
        <row r="146">
          <cell r="CJ146" t="str">
            <v>Helix</v>
          </cell>
          <cell r="CP146">
            <v>0</v>
          </cell>
        </row>
        <row r="147">
          <cell r="CJ147" t="str">
            <v>Heppner</v>
          </cell>
          <cell r="CP147">
            <v>0</v>
          </cell>
        </row>
        <row r="148">
          <cell r="CJ148" t="str">
            <v>Hermiston</v>
          </cell>
          <cell r="CP148">
            <v>0</v>
          </cell>
        </row>
        <row r="149">
          <cell r="CJ149" t="str">
            <v>Hillsboro</v>
          </cell>
          <cell r="CP149">
            <v>0</v>
          </cell>
        </row>
        <row r="150">
          <cell r="CJ150" t="str">
            <v>Hines</v>
          </cell>
          <cell r="CP150">
            <v>0</v>
          </cell>
        </row>
        <row r="151">
          <cell r="CJ151" t="str">
            <v>Hood River</v>
          </cell>
          <cell r="CP151">
            <v>0</v>
          </cell>
        </row>
        <row r="152">
          <cell r="CJ152" t="str">
            <v>Hubbard</v>
          </cell>
          <cell r="CP152">
            <v>0</v>
          </cell>
        </row>
        <row r="153">
          <cell r="CJ153" t="str">
            <v>Huntington</v>
          </cell>
          <cell r="CP153">
            <v>0</v>
          </cell>
        </row>
        <row r="154">
          <cell r="CJ154" t="str">
            <v>Idanha</v>
          </cell>
          <cell r="CP154">
            <v>0</v>
          </cell>
        </row>
        <row r="155">
          <cell r="CJ155" t="str">
            <v>Imbler</v>
          </cell>
          <cell r="CP155">
            <v>0</v>
          </cell>
        </row>
        <row r="156">
          <cell r="CJ156" t="str">
            <v>Independence</v>
          </cell>
          <cell r="CP156">
            <v>0</v>
          </cell>
        </row>
        <row r="157">
          <cell r="CJ157" t="str">
            <v>Ione</v>
          </cell>
          <cell r="CP157">
            <v>0</v>
          </cell>
        </row>
        <row r="158">
          <cell r="CJ158" t="str">
            <v>Irrigon</v>
          </cell>
          <cell r="CP158">
            <v>0</v>
          </cell>
        </row>
        <row r="159">
          <cell r="CJ159" t="str">
            <v>Island City</v>
          </cell>
          <cell r="CP159">
            <v>0</v>
          </cell>
        </row>
        <row r="160">
          <cell r="CJ160" t="str">
            <v>Jacksonville</v>
          </cell>
          <cell r="CP160">
            <v>0</v>
          </cell>
        </row>
        <row r="161">
          <cell r="CJ161" t="str">
            <v>Jefferson</v>
          </cell>
          <cell r="CP161">
            <v>0</v>
          </cell>
        </row>
        <row r="162">
          <cell r="CJ162" t="str">
            <v>John Day</v>
          </cell>
          <cell r="CP162">
            <v>0</v>
          </cell>
        </row>
        <row r="163">
          <cell r="CJ163" t="str">
            <v>Johnson City</v>
          </cell>
          <cell r="CP163">
            <v>0</v>
          </cell>
        </row>
        <row r="164">
          <cell r="CJ164" t="str">
            <v>Jordan Valley</v>
          </cell>
          <cell r="CP164">
            <v>0</v>
          </cell>
        </row>
        <row r="165">
          <cell r="CJ165" t="str">
            <v>Joseph</v>
          </cell>
          <cell r="CP165">
            <v>0</v>
          </cell>
        </row>
        <row r="166">
          <cell r="CJ166" t="str">
            <v>Junction City</v>
          </cell>
          <cell r="CP166">
            <v>0</v>
          </cell>
        </row>
        <row r="167">
          <cell r="CJ167" t="str">
            <v>Keizer</v>
          </cell>
          <cell r="CP167">
            <v>0</v>
          </cell>
        </row>
        <row r="168">
          <cell r="CJ168" t="str">
            <v>King City</v>
          </cell>
          <cell r="CP168">
            <v>0</v>
          </cell>
        </row>
        <row r="169">
          <cell r="CJ169" t="str">
            <v>Klamath Falls</v>
          </cell>
          <cell r="CP169">
            <v>0</v>
          </cell>
        </row>
        <row r="170">
          <cell r="CJ170" t="str">
            <v>La Grande</v>
          </cell>
          <cell r="CP170">
            <v>0</v>
          </cell>
        </row>
        <row r="171">
          <cell r="CJ171" t="str">
            <v>La Pine</v>
          </cell>
          <cell r="CP171">
            <v>0</v>
          </cell>
        </row>
        <row r="172">
          <cell r="CJ172" t="str">
            <v>Lafayette</v>
          </cell>
          <cell r="CP172">
            <v>0</v>
          </cell>
        </row>
        <row r="173">
          <cell r="CJ173" t="str">
            <v>Lake Oswego</v>
          </cell>
          <cell r="CP173">
            <v>0</v>
          </cell>
        </row>
        <row r="174">
          <cell r="CJ174" t="str">
            <v>Lakeside</v>
          </cell>
          <cell r="CP174">
            <v>0</v>
          </cell>
        </row>
        <row r="175">
          <cell r="CJ175" t="str">
            <v>Lakeview</v>
          </cell>
          <cell r="CP175">
            <v>0</v>
          </cell>
        </row>
        <row r="176">
          <cell r="CJ176" t="str">
            <v>Lebanon</v>
          </cell>
          <cell r="CP176">
            <v>0</v>
          </cell>
        </row>
        <row r="177">
          <cell r="CJ177" t="str">
            <v>Lexington</v>
          </cell>
          <cell r="CP177">
            <v>0</v>
          </cell>
        </row>
        <row r="178">
          <cell r="CJ178" t="str">
            <v>Lincoln City</v>
          </cell>
          <cell r="CP178">
            <v>0</v>
          </cell>
        </row>
        <row r="179">
          <cell r="CJ179" t="str">
            <v>Lonerock</v>
          </cell>
          <cell r="CP179">
            <v>0</v>
          </cell>
        </row>
        <row r="180">
          <cell r="CJ180" t="str">
            <v>Long Creek</v>
          </cell>
          <cell r="CP180">
            <v>0</v>
          </cell>
        </row>
        <row r="181">
          <cell r="CJ181" t="str">
            <v>Lostine</v>
          </cell>
          <cell r="CP181">
            <v>0</v>
          </cell>
        </row>
        <row r="182">
          <cell r="CJ182" t="str">
            <v>Lowell</v>
          </cell>
          <cell r="CP182">
            <v>0</v>
          </cell>
        </row>
        <row r="183">
          <cell r="CJ183" t="str">
            <v>Lyons</v>
          </cell>
          <cell r="CP183">
            <v>0</v>
          </cell>
        </row>
        <row r="184">
          <cell r="CJ184" t="str">
            <v>Madras</v>
          </cell>
          <cell r="CP184">
            <v>0</v>
          </cell>
        </row>
        <row r="185">
          <cell r="CJ185" t="str">
            <v>Malin</v>
          </cell>
          <cell r="CP185">
            <v>0</v>
          </cell>
        </row>
        <row r="186">
          <cell r="CJ186" t="str">
            <v>Manzanita</v>
          </cell>
          <cell r="CP186">
            <v>0</v>
          </cell>
        </row>
        <row r="187">
          <cell r="CJ187" t="str">
            <v>Maupin</v>
          </cell>
          <cell r="CP187">
            <v>0</v>
          </cell>
        </row>
        <row r="188">
          <cell r="CJ188" t="str">
            <v>Maywood Park</v>
          </cell>
          <cell r="CP188">
            <v>0</v>
          </cell>
        </row>
        <row r="189">
          <cell r="CJ189" t="str">
            <v>McMinnville</v>
          </cell>
          <cell r="CP189">
            <v>0</v>
          </cell>
        </row>
        <row r="190">
          <cell r="CJ190" t="str">
            <v>Medford</v>
          </cell>
          <cell r="CP190">
            <v>0</v>
          </cell>
        </row>
        <row r="191">
          <cell r="CJ191" t="str">
            <v>Merrill</v>
          </cell>
          <cell r="CP191">
            <v>0</v>
          </cell>
        </row>
        <row r="192">
          <cell r="CJ192" t="str">
            <v>Metolius</v>
          </cell>
          <cell r="CP192">
            <v>0</v>
          </cell>
        </row>
        <row r="193">
          <cell r="CJ193" t="str">
            <v>Mill City</v>
          </cell>
          <cell r="CP193">
            <v>0</v>
          </cell>
        </row>
        <row r="194">
          <cell r="CJ194" t="str">
            <v>Millersburg</v>
          </cell>
          <cell r="CP194">
            <v>0</v>
          </cell>
        </row>
        <row r="195">
          <cell r="CJ195" t="str">
            <v>Milton-Freewater</v>
          </cell>
          <cell r="CP195">
            <v>0</v>
          </cell>
        </row>
        <row r="196">
          <cell r="CJ196" t="str">
            <v>Milwaukie</v>
          </cell>
          <cell r="CP196">
            <v>0</v>
          </cell>
        </row>
        <row r="197">
          <cell r="CJ197" t="str">
            <v>Mitchell</v>
          </cell>
          <cell r="CP197">
            <v>0</v>
          </cell>
        </row>
        <row r="198">
          <cell r="CJ198" t="str">
            <v>Molalla</v>
          </cell>
          <cell r="CP198">
            <v>0</v>
          </cell>
        </row>
        <row r="199">
          <cell r="CJ199" t="str">
            <v>Monmouth</v>
          </cell>
          <cell r="CP199">
            <v>0</v>
          </cell>
        </row>
        <row r="200">
          <cell r="CJ200" t="str">
            <v>Monroe</v>
          </cell>
          <cell r="CP200">
            <v>0</v>
          </cell>
        </row>
        <row r="201">
          <cell r="CJ201" t="str">
            <v>Monument</v>
          </cell>
          <cell r="CP201">
            <v>0</v>
          </cell>
        </row>
        <row r="202">
          <cell r="CJ202" t="str">
            <v>Moro</v>
          </cell>
          <cell r="CP202">
            <v>0</v>
          </cell>
        </row>
        <row r="203">
          <cell r="CJ203" t="str">
            <v>Mosier</v>
          </cell>
          <cell r="CP203">
            <v>0</v>
          </cell>
        </row>
        <row r="204">
          <cell r="CJ204" t="str">
            <v>Mt. Angel</v>
          </cell>
          <cell r="CP204">
            <v>0</v>
          </cell>
        </row>
        <row r="205">
          <cell r="CJ205" t="str">
            <v>Mt. Vernon</v>
          </cell>
          <cell r="CP205">
            <v>0</v>
          </cell>
        </row>
        <row r="206">
          <cell r="CJ206" t="str">
            <v>Myrtle Creek</v>
          </cell>
          <cell r="CP206">
            <v>0</v>
          </cell>
        </row>
        <row r="207">
          <cell r="CJ207" t="str">
            <v>Myrtle Point</v>
          </cell>
          <cell r="CP207">
            <v>0</v>
          </cell>
        </row>
        <row r="208">
          <cell r="CJ208" t="str">
            <v>Nehalem</v>
          </cell>
          <cell r="CP208">
            <v>0</v>
          </cell>
        </row>
        <row r="209">
          <cell r="CJ209" t="str">
            <v>Newberg</v>
          </cell>
          <cell r="CP209">
            <v>0</v>
          </cell>
        </row>
        <row r="210">
          <cell r="CJ210" t="str">
            <v>Newport</v>
          </cell>
          <cell r="CP210">
            <v>0</v>
          </cell>
        </row>
        <row r="211">
          <cell r="CJ211" t="str">
            <v>North Bend</v>
          </cell>
          <cell r="CP211">
            <v>0</v>
          </cell>
        </row>
        <row r="212">
          <cell r="CJ212" t="str">
            <v>North Plains</v>
          </cell>
          <cell r="CP212">
            <v>0</v>
          </cell>
        </row>
        <row r="213">
          <cell r="CJ213" t="str">
            <v>North Powder</v>
          </cell>
          <cell r="CP213">
            <v>0</v>
          </cell>
        </row>
        <row r="214">
          <cell r="CJ214" t="str">
            <v>Nyssa</v>
          </cell>
          <cell r="CP214">
            <v>0</v>
          </cell>
        </row>
        <row r="215">
          <cell r="CJ215" t="str">
            <v>Oakland</v>
          </cell>
          <cell r="CP215">
            <v>0</v>
          </cell>
        </row>
        <row r="216">
          <cell r="CJ216" t="str">
            <v>Oakridge</v>
          </cell>
          <cell r="CP216">
            <v>0</v>
          </cell>
        </row>
        <row r="217">
          <cell r="CJ217" t="str">
            <v>Ontario</v>
          </cell>
          <cell r="CP217">
            <v>0</v>
          </cell>
        </row>
        <row r="218">
          <cell r="CJ218" t="str">
            <v>Oregon City</v>
          </cell>
          <cell r="CP218">
            <v>0</v>
          </cell>
        </row>
        <row r="219">
          <cell r="CJ219" t="str">
            <v>Paisley</v>
          </cell>
          <cell r="CP219">
            <v>0</v>
          </cell>
        </row>
        <row r="220">
          <cell r="CJ220" t="str">
            <v>Pendleton</v>
          </cell>
          <cell r="CP220">
            <v>0</v>
          </cell>
        </row>
        <row r="221">
          <cell r="CJ221" t="str">
            <v>Philomath</v>
          </cell>
          <cell r="CP221">
            <v>0</v>
          </cell>
        </row>
        <row r="222">
          <cell r="CJ222" t="str">
            <v>Phoenix</v>
          </cell>
          <cell r="CP222">
            <v>0</v>
          </cell>
        </row>
        <row r="223">
          <cell r="CJ223" t="str">
            <v>Pilot Rock</v>
          </cell>
          <cell r="CP223">
            <v>0</v>
          </cell>
        </row>
        <row r="224">
          <cell r="CJ224" t="str">
            <v>Port Orford</v>
          </cell>
          <cell r="CP224">
            <v>0</v>
          </cell>
        </row>
        <row r="225">
          <cell r="CJ225" t="str">
            <v>Portland</v>
          </cell>
          <cell r="CP225">
            <v>0</v>
          </cell>
        </row>
        <row r="226">
          <cell r="CJ226" t="str">
            <v>Powers</v>
          </cell>
          <cell r="CP226">
            <v>0</v>
          </cell>
        </row>
        <row r="227">
          <cell r="CJ227" t="str">
            <v>Prairie City</v>
          </cell>
          <cell r="CP227">
            <v>0</v>
          </cell>
        </row>
        <row r="228">
          <cell r="CJ228" t="str">
            <v>Prescott</v>
          </cell>
          <cell r="CP228">
            <v>0</v>
          </cell>
        </row>
        <row r="229">
          <cell r="CJ229" t="str">
            <v>Prineville</v>
          </cell>
          <cell r="CP229">
            <v>0</v>
          </cell>
        </row>
        <row r="230">
          <cell r="CJ230" t="str">
            <v>Rainier</v>
          </cell>
          <cell r="CP230">
            <v>0</v>
          </cell>
        </row>
        <row r="231">
          <cell r="CJ231" t="str">
            <v>Redmond</v>
          </cell>
          <cell r="CP231">
            <v>0</v>
          </cell>
        </row>
        <row r="232">
          <cell r="CJ232" t="str">
            <v>Reedsport</v>
          </cell>
          <cell r="CP232">
            <v>0</v>
          </cell>
        </row>
        <row r="233">
          <cell r="CJ233" t="str">
            <v>Richland</v>
          </cell>
          <cell r="CP233">
            <v>0</v>
          </cell>
        </row>
        <row r="234">
          <cell r="CJ234" t="str">
            <v>Riddle</v>
          </cell>
          <cell r="CP234">
            <v>0</v>
          </cell>
        </row>
        <row r="235">
          <cell r="CJ235" t="str">
            <v>Rivergrove</v>
          </cell>
          <cell r="CP235">
            <v>0</v>
          </cell>
        </row>
        <row r="236">
          <cell r="CJ236" t="str">
            <v>Rockaway Beach</v>
          </cell>
          <cell r="CP236">
            <v>0</v>
          </cell>
        </row>
        <row r="237">
          <cell r="CJ237" t="str">
            <v>Rogue River</v>
          </cell>
          <cell r="CP237">
            <v>0</v>
          </cell>
        </row>
        <row r="238">
          <cell r="CJ238" t="str">
            <v>Roseburg</v>
          </cell>
          <cell r="CP238">
            <v>0</v>
          </cell>
        </row>
        <row r="239">
          <cell r="CJ239" t="str">
            <v>Rufus</v>
          </cell>
          <cell r="CP239">
            <v>0</v>
          </cell>
        </row>
        <row r="240">
          <cell r="CJ240" t="str">
            <v>Salem</v>
          </cell>
          <cell r="CP240">
            <v>0</v>
          </cell>
        </row>
        <row r="241">
          <cell r="CJ241" t="str">
            <v>Sandy</v>
          </cell>
          <cell r="CP241">
            <v>0</v>
          </cell>
        </row>
        <row r="242">
          <cell r="CJ242" t="str">
            <v>Scappoose</v>
          </cell>
          <cell r="CP242">
            <v>0</v>
          </cell>
        </row>
        <row r="243">
          <cell r="CJ243" t="str">
            <v>Scio</v>
          </cell>
          <cell r="CP243">
            <v>0</v>
          </cell>
        </row>
        <row r="244">
          <cell r="CJ244" t="str">
            <v>Scotts Mills</v>
          </cell>
          <cell r="CP244">
            <v>0</v>
          </cell>
        </row>
        <row r="245">
          <cell r="CJ245" t="str">
            <v>Seaside</v>
          </cell>
          <cell r="CP245">
            <v>0</v>
          </cell>
        </row>
        <row r="246">
          <cell r="CJ246" t="str">
            <v>Seneca</v>
          </cell>
          <cell r="CP246">
            <v>0</v>
          </cell>
        </row>
        <row r="247">
          <cell r="CJ247" t="str">
            <v>Shady Cove</v>
          </cell>
          <cell r="CP247">
            <v>0</v>
          </cell>
        </row>
        <row r="248">
          <cell r="CJ248" t="str">
            <v>Shaniko</v>
          </cell>
          <cell r="CP248">
            <v>0</v>
          </cell>
        </row>
        <row r="249">
          <cell r="CJ249" t="str">
            <v>Sheridan</v>
          </cell>
          <cell r="CP249">
            <v>0</v>
          </cell>
        </row>
        <row r="250">
          <cell r="CJ250" t="str">
            <v>Sherwood</v>
          </cell>
          <cell r="CP250">
            <v>0</v>
          </cell>
        </row>
        <row r="251">
          <cell r="CJ251" t="str">
            <v>Siletz</v>
          </cell>
          <cell r="CP251">
            <v>0</v>
          </cell>
        </row>
        <row r="252">
          <cell r="CJ252" t="str">
            <v>Silverton</v>
          </cell>
          <cell r="CP252">
            <v>0</v>
          </cell>
        </row>
        <row r="253">
          <cell r="CJ253" t="str">
            <v>Sisters</v>
          </cell>
          <cell r="CP253">
            <v>0</v>
          </cell>
        </row>
        <row r="254">
          <cell r="CJ254" t="str">
            <v>Sodaville</v>
          </cell>
          <cell r="CP254">
            <v>0</v>
          </cell>
        </row>
        <row r="255">
          <cell r="CJ255" t="str">
            <v>Spray</v>
          </cell>
          <cell r="CP255">
            <v>0</v>
          </cell>
        </row>
        <row r="256">
          <cell r="CJ256" t="str">
            <v>Springfield</v>
          </cell>
          <cell r="CP256">
            <v>0</v>
          </cell>
        </row>
        <row r="257">
          <cell r="CJ257" t="str">
            <v>St. Helens</v>
          </cell>
          <cell r="CP257">
            <v>0</v>
          </cell>
        </row>
        <row r="258">
          <cell r="CJ258" t="str">
            <v>St. Paul</v>
          </cell>
          <cell r="CP258">
            <v>0</v>
          </cell>
        </row>
        <row r="259">
          <cell r="CJ259" t="str">
            <v>Stanfield</v>
          </cell>
          <cell r="CP259">
            <v>0</v>
          </cell>
        </row>
        <row r="260">
          <cell r="CJ260" t="str">
            <v>Stayton</v>
          </cell>
          <cell r="CP260">
            <v>0</v>
          </cell>
        </row>
        <row r="261">
          <cell r="CJ261" t="str">
            <v>Sublimity</v>
          </cell>
          <cell r="CP261">
            <v>0</v>
          </cell>
        </row>
        <row r="262">
          <cell r="CJ262" t="str">
            <v>Summerville</v>
          </cell>
          <cell r="CP262">
            <v>0</v>
          </cell>
        </row>
        <row r="263">
          <cell r="CJ263" t="str">
            <v>Sumpter</v>
          </cell>
          <cell r="CP263">
            <v>0</v>
          </cell>
        </row>
        <row r="264">
          <cell r="CJ264" t="str">
            <v>Sutherlin</v>
          </cell>
          <cell r="CP264">
            <v>0</v>
          </cell>
        </row>
        <row r="265">
          <cell r="CJ265" t="str">
            <v>Sweet Home</v>
          </cell>
          <cell r="CP265">
            <v>0</v>
          </cell>
        </row>
        <row r="266">
          <cell r="CJ266" t="str">
            <v>Talent</v>
          </cell>
          <cell r="CP266">
            <v>0</v>
          </cell>
        </row>
        <row r="267">
          <cell r="CJ267" t="str">
            <v>Tangent</v>
          </cell>
          <cell r="CP267">
            <v>0</v>
          </cell>
        </row>
        <row r="268">
          <cell r="CJ268" t="str">
            <v>The Dalles</v>
          </cell>
          <cell r="CP268">
            <v>0</v>
          </cell>
        </row>
        <row r="269">
          <cell r="CJ269" t="str">
            <v>Tigard</v>
          </cell>
          <cell r="CP269">
            <v>0</v>
          </cell>
        </row>
        <row r="270">
          <cell r="CJ270" t="str">
            <v>Tillamook</v>
          </cell>
          <cell r="CP270">
            <v>0</v>
          </cell>
        </row>
        <row r="271">
          <cell r="CJ271" t="str">
            <v>Toledo</v>
          </cell>
          <cell r="CP271">
            <v>0</v>
          </cell>
        </row>
        <row r="272">
          <cell r="CJ272" t="str">
            <v>Troutdale</v>
          </cell>
          <cell r="CP272">
            <v>0</v>
          </cell>
        </row>
        <row r="273">
          <cell r="CJ273" t="str">
            <v>Tualatin</v>
          </cell>
          <cell r="CP273">
            <v>0</v>
          </cell>
        </row>
        <row r="274">
          <cell r="CJ274" t="str">
            <v>Turner</v>
          </cell>
          <cell r="CP274">
            <v>0</v>
          </cell>
        </row>
        <row r="275">
          <cell r="CJ275" t="str">
            <v>Ukiah</v>
          </cell>
          <cell r="CP275">
            <v>0</v>
          </cell>
        </row>
        <row r="276">
          <cell r="CJ276" t="str">
            <v>Umatilla</v>
          </cell>
          <cell r="CP276">
            <v>0</v>
          </cell>
        </row>
        <row r="277">
          <cell r="CJ277" t="str">
            <v>Union</v>
          </cell>
          <cell r="CP277">
            <v>0</v>
          </cell>
        </row>
        <row r="278">
          <cell r="CJ278" t="str">
            <v>Unity</v>
          </cell>
          <cell r="CP278">
            <v>0</v>
          </cell>
        </row>
        <row r="279">
          <cell r="CJ279" t="str">
            <v>Vale</v>
          </cell>
          <cell r="CP279">
            <v>0</v>
          </cell>
        </row>
        <row r="280">
          <cell r="CJ280" t="str">
            <v>Veneta</v>
          </cell>
          <cell r="CP280">
            <v>0</v>
          </cell>
        </row>
        <row r="281">
          <cell r="CJ281" t="str">
            <v>Vernonia</v>
          </cell>
          <cell r="CP281">
            <v>0</v>
          </cell>
        </row>
        <row r="282">
          <cell r="CJ282" t="str">
            <v>Waldport</v>
          </cell>
          <cell r="CP282">
            <v>0</v>
          </cell>
        </row>
        <row r="283">
          <cell r="CJ283" t="str">
            <v>Wallowa</v>
          </cell>
          <cell r="CP283">
            <v>0</v>
          </cell>
        </row>
        <row r="284">
          <cell r="CJ284" t="str">
            <v>Warrenton</v>
          </cell>
          <cell r="CP284">
            <v>0</v>
          </cell>
        </row>
        <row r="285">
          <cell r="CJ285" t="str">
            <v>Wasco</v>
          </cell>
          <cell r="CP285">
            <v>0</v>
          </cell>
        </row>
        <row r="286">
          <cell r="CJ286" t="str">
            <v>Waterloo</v>
          </cell>
          <cell r="CP286">
            <v>0</v>
          </cell>
        </row>
        <row r="287">
          <cell r="CJ287" t="str">
            <v>West Linn</v>
          </cell>
          <cell r="CP287">
            <v>0</v>
          </cell>
        </row>
        <row r="288">
          <cell r="CJ288" t="str">
            <v>Westfir</v>
          </cell>
          <cell r="CP288">
            <v>0</v>
          </cell>
        </row>
        <row r="289">
          <cell r="CJ289" t="str">
            <v>Weston</v>
          </cell>
          <cell r="CP289">
            <v>0</v>
          </cell>
        </row>
        <row r="290">
          <cell r="CJ290" t="str">
            <v>Wheeler</v>
          </cell>
          <cell r="CP290">
            <v>0</v>
          </cell>
        </row>
        <row r="291">
          <cell r="CJ291" t="str">
            <v>Willamina</v>
          </cell>
          <cell r="CP291">
            <v>0</v>
          </cell>
        </row>
        <row r="292">
          <cell r="CJ292" t="str">
            <v>Wilsonville</v>
          </cell>
          <cell r="CP292">
            <v>0</v>
          </cell>
        </row>
        <row r="293">
          <cell r="CJ293" t="str">
            <v>Winston</v>
          </cell>
          <cell r="CP293">
            <v>0</v>
          </cell>
        </row>
        <row r="294">
          <cell r="CJ294" t="str">
            <v>Wood Village</v>
          </cell>
          <cell r="CP294">
            <v>0</v>
          </cell>
        </row>
        <row r="295">
          <cell r="CJ295" t="str">
            <v>Woodburn</v>
          </cell>
          <cell r="CP295">
            <v>0</v>
          </cell>
        </row>
        <row r="296">
          <cell r="CJ296" t="str">
            <v>Yachats</v>
          </cell>
          <cell r="CP296">
            <v>0</v>
          </cell>
        </row>
        <row r="297">
          <cell r="CJ297" t="str">
            <v>Yamhill</v>
          </cell>
          <cell r="CP297">
            <v>0</v>
          </cell>
        </row>
        <row r="298">
          <cell r="CJ298" t="str">
            <v>Yoncalla</v>
          </cell>
          <cell r="CP298">
            <v>0</v>
          </cell>
        </row>
      </sheetData>
      <sheetData sheetId="22">
        <row r="5">
          <cell r="CK5" t="str">
            <v>City by County</v>
          </cell>
          <cell r="CL5" t="str">
            <v>Previously Certified Population1</v>
          </cell>
          <cell r="CM5" t="str">
            <v>Annexation Ordinance/Filing Number</v>
          </cell>
          <cell r="CN5" t="str">
            <v>File Date of Annexation</v>
          </cell>
          <cell r="CO5" t="str">
            <v>HOUSING UNITS2 Annexed, Recorded Jan. 1-Mar. 31, 2017</v>
          </cell>
          <cell r="CP5" t="str">
            <v>POPULATION Annexed, Recorded Jan. 1-Mar. 31, 2017</v>
          </cell>
          <cell r="CQ5" t="str">
            <v>Certified Population on Mar. 31, 20173</v>
          </cell>
        </row>
        <row r="6">
          <cell r="CK6" t="str">
            <v>Clackamas County</v>
          </cell>
        </row>
        <row r="7">
          <cell r="CK7" t="str">
            <v>Happy Valley</v>
          </cell>
          <cell r="CL7">
            <v>18680</v>
          </cell>
          <cell r="CM7" t="str">
            <v>#498/AN2016-0089</v>
          </cell>
          <cell r="CN7">
            <v>42646</v>
          </cell>
          <cell r="CO7">
            <v>7</v>
          </cell>
          <cell r="CP7">
            <v>13</v>
          </cell>
          <cell r="CQ7">
            <v>18822</v>
          </cell>
        </row>
        <row r="8">
          <cell r="CM8" t="str">
            <v>#499/AN2016-0090</v>
          </cell>
          <cell r="CN8">
            <v>42646</v>
          </cell>
          <cell r="CO8">
            <v>5</v>
          </cell>
          <cell r="CP8">
            <v>17</v>
          </cell>
        </row>
        <row r="9">
          <cell r="CM9" t="str">
            <v>#506/AN2016-0109</v>
          </cell>
          <cell r="CN9">
            <v>42717</v>
          </cell>
          <cell r="CO9">
            <v>63</v>
          </cell>
          <cell r="CP9">
            <v>112</v>
          </cell>
        </row>
        <row r="10">
          <cell r="CK10" t="str">
            <v>Happy Valley SUM</v>
          </cell>
          <cell r="CO10">
            <v>75</v>
          </cell>
          <cell r="CP10">
            <v>142</v>
          </cell>
        </row>
        <row r="11">
          <cell r="CK11" t="str">
            <v>Lake Oswego</v>
          </cell>
          <cell r="CL11">
            <v>37425</v>
          </cell>
          <cell r="CM11" t="str">
            <v>#2716/AN2016-0070</v>
          </cell>
          <cell r="CN11">
            <v>42592</v>
          </cell>
          <cell r="CO11">
            <v>1</v>
          </cell>
          <cell r="CP11">
            <v>0</v>
          </cell>
          <cell r="CQ11">
            <v>37428</v>
          </cell>
        </row>
        <row r="12">
          <cell r="CM12" t="str">
            <v>#2717/AN2016-0071</v>
          </cell>
          <cell r="CN12">
            <v>42601</v>
          </cell>
          <cell r="CO12">
            <v>1</v>
          </cell>
          <cell r="CP12">
            <v>0</v>
          </cell>
        </row>
        <row r="13">
          <cell r="CM13" t="str">
            <v>#2718/AN2016-0072</v>
          </cell>
          <cell r="CN13">
            <v>42601</v>
          </cell>
          <cell r="CO13">
            <v>1</v>
          </cell>
          <cell r="CP13">
            <v>0</v>
          </cell>
        </row>
        <row r="14">
          <cell r="CM14" t="str">
            <v>#2719/AN2016-0073</v>
          </cell>
          <cell r="CN14">
            <v>42601</v>
          </cell>
          <cell r="CO14">
            <v>1</v>
          </cell>
          <cell r="CP14">
            <v>0</v>
          </cell>
        </row>
        <row r="15">
          <cell r="CM15" t="str">
            <v>#2724/AN2016-0115</v>
          </cell>
          <cell r="CN15">
            <v>42731</v>
          </cell>
          <cell r="CO15">
            <v>1</v>
          </cell>
          <cell r="CP15">
            <v>3</v>
          </cell>
        </row>
        <row r="16">
          <cell r="CK16" t="str">
            <v>Lake Oswego SUM</v>
          </cell>
          <cell r="CO16">
            <v>5</v>
          </cell>
          <cell r="CP16">
            <v>3</v>
          </cell>
        </row>
        <row r="17">
          <cell r="CK17" t="str">
            <v>Milwaukie</v>
          </cell>
          <cell r="CL17">
            <v>20510</v>
          </cell>
          <cell r="CM17" t="str">
            <v>#2137/AN2016-0105</v>
          </cell>
          <cell r="CN17">
            <v>42710</v>
          </cell>
          <cell r="CO17">
            <v>1</v>
          </cell>
          <cell r="CP17">
            <v>4</v>
          </cell>
          <cell r="CQ17">
            <v>20519</v>
          </cell>
        </row>
        <row r="18">
          <cell r="CM18" t="str">
            <v>#2136/AN2016-0106</v>
          </cell>
          <cell r="CN18">
            <v>42710</v>
          </cell>
          <cell r="CO18">
            <v>1</v>
          </cell>
          <cell r="CP18">
            <v>1</v>
          </cell>
        </row>
        <row r="19">
          <cell r="CM19" t="str">
            <v>#2138/AN2016-0116</v>
          </cell>
          <cell r="CN19">
            <v>42727</v>
          </cell>
          <cell r="CO19">
            <v>1</v>
          </cell>
          <cell r="CP19">
            <v>4</v>
          </cell>
        </row>
        <row r="20">
          <cell r="CK20" t="str">
            <v>Milwaukie SUM</v>
          </cell>
          <cell r="CO20">
            <v>3</v>
          </cell>
          <cell r="CP20">
            <v>9</v>
          </cell>
        </row>
        <row r="21">
          <cell r="CK21" t="str">
            <v>Columbia County</v>
          </cell>
        </row>
        <row r="22">
          <cell r="CK22" t="str">
            <v>Scappoose</v>
          </cell>
          <cell r="CL22">
            <v>6785</v>
          </cell>
          <cell r="CM22" t="str">
            <v>#860/AN2017-0016</v>
          </cell>
          <cell r="CN22">
            <v>42797</v>
          </cell>
          <cell r="CO22">
            <v>0</v>
          </cell>
          <cell r="CP22">
            <v>0</v>
          </cell>
          <cell r="CQ22">
            <v>6785</v>
          </cell>
        </row>
        <row r="23">
          <cell r="CK23" t="str">
            <v>Deschutes County</v>
          </cell>
        </row>
        <row r="24">
          <cell r="CK24" t="str">
            <v>Redmond</v>
          </cell>
          <cell r="CL24">
            <v>27595</v>
          </cell>
          <cell r="CM24" t="str">
            <v>#2017-13/AN2017-0018</v>
          </cell>
          <cell r="CN24">
            <v>42801</v>
          </cell>
          <cell r="CO24">
            <v>0</v>
          </cell>
          <cell r="CP24">
            <v>0</v>
          </cell>
          <cell r="CQ24">
            <v>27595</v>
          </cell>
        </row>
        <row r="25">
          <cell r="CK25" t="str">
            <v>Josephine County</v>
          </cell>
        </row>
        <row r="26">
          <cell r="CK26" t="str">
            <v>Cave Junction</v>
          </cell>
          <cell r="CL26">
            <v>1918</v>
          </cell>
          <cell r="CM26" t="str">
            <v>#562/AN2017-0017</v>
          </cell>
          <cell r="CN26">
            <v>42800</v>
          </cell>
          <cell r="CO26">
            <v>1</v>
          </cell>
          <cell r="CP26">
            <v>3</v>
          </cell>
          <cell r="CQ26">
            <v>1921</v>
          </cell>
        </row>
        <row r="27">
          <cell r="CK27" t="str">
            <v>Lane County</v>
          </cell>
        </row>
        <row r="28">
          <cell r="CK28" t="str">
            <v>Cottage Grove</v>
          </cell>
          <cell r="CL28">
            <v>9890</v>
          </cell>
          <cell r="CM28" t="str">
            <v>#3074/AN2016-0014</v>
          </cell>
          <cell r="CN28">
            <v>42731</v>
          </cell>
          <cell r="CO28">
            <v>1</v>
          </cell>
          <cell r="CP28">
            <v>2</v>
          </cell>
          <cell r="CQ28">
            <v>9892</v>
          </cell>
        </row>
        <row r="29">
          <cell r="CK29" t="str">
            <v>City by County</v>
          </cell>
          <cell r="CL29" t="str">
            <v>Previously Certified Population1</v>
          </cell>
          <cell r="CM29" t="str">
            <v>Annexation Ordinance/Filing Number</v>
          </cell>
          <cell r="CN29" t="str">
            <v>File Date of Annexation</v>
          </cell>
          <cell r="CO29" t="str">
            <v>HOUSING UNITS2 Annexed, Recorded Jan. 1-Mar. 31, 2017</v>
          </cell>
          <cell r="CP29" t="str">
            <v>POPULATION Annexed, Recorded Jan. 1-Mar. 31, 2017</v>
          </cell>
          <cell r="CQ29" t="str">
            <v>Certified Population on Mar. 31, 20173</v>
          </cell>
        </row>
        <row r="30">
          <cell r="CK30" t="str">
            <v>Marion County</v>
          </cell>
        </row>
        <row r="31">
          <cell r="CK31" t="str">
            <v>Salem</v>
          </cell>
          <cell r="CL31">
            <v>162060</v>
          </cell>
          <cell r="CM31" t="str">
            <v>#13-13/AN 2015-0030</v>
          </cell>
          <cell r="CN31">
            <v>42456</v>
          </cell>
          <cell r="CO31">
            <v>1</v>
          </cell>
          <cell r="CP31">
            <v>0</v>
          </cell>
          <cell r="CQ31">
            <v>162077</v>
          </cell>
        </row>
        <row r="32">
          <cell r="CM32" t="str">
            <v>#14-13/AN 2015-0031</v>
          </cell>
          <cell r="CN32">
            <v>42456</v>
          </cell>
          <cell r="CO32">
            <v>2</v>
          </cell>
          <cell r="CP32">
            <v>2</v>
          </cell>
        </row>
        <row r="33">
          <cell r="CM33" t="str">
            <v>#15-13/AN 2015-0032</v>
          </cell>
          <cell r="CN33">
            <v>42456</v>
          </cell>
          <cell r="CO33">
            <v>1</v>
          </cell>
          <cell r="CP33">
            <v>0</v>
          </cell>
        </row>
        <row r="34">
          <cell r="CK34" t="str">
            <v>Salem SUM</v>
          </cell>
          <cell r="CO34">
            <v>4</v>
          </cell>
          <cell r="CP34">
            <v>2</v>
          </cell>
        </row>
        <row r="35">
          <cell r="CK35" t="str">
            <v>Multnomah County</v>
          </cell>
        </row>
        <row r="36">
          <cell r="CK36" t="str">
            <v>Troutdale</v>
          </cell>
          <cell r="CL36">
            <v>16035</v>
          </cell>
          <cell r="CM36" t="str">
            <v>RES#2359/AN2017-0025</v>
          </cell>
          <cell r="CN36">
            <v>42774</v>
          </cell>
          <cell r="CO36">
            <v>1</v>
          </cell>
          <cell r="CP36">
            <v>2</v>
          </cell>
          <cell r="CQ36">
            <v>16037</v>
          </cell>
        </row>
        <row r="37">
          <cell r="CK37" t="str">
            <v>Polk County</v>
          </cell>
        </row>
        <row r="38">
          <cell r="CK38" t="str">
            <v>Salem*</v>
          </cell>
          <cell r="CL38">
            <v>162060</v>
          </cell>
          <cell r="CM38" t="str">
            <v>#11-13/AN 2015-0028</v>
          </cell>
          <cell r="CN38">
            <v>42456</v>
          </cell>
          <cell r="CO38">
            <v>1</v>
          </cell>
          <cell r="CP38">
            <v>4</v>
          </cell>
        </row>
        <row r="39">
          <cell r="CM39" t="str">
            <v>#12-13/AN 2015-0029</v>
          </cell>
          <cell r="CN39">
            <v>42456</v>
          </cell>
          <cell r="CO39">
            <v>6</v>
          </cell>
          <cell r="CP39">
            <v>11</v>
          </cell>
        </row>
        <row r="40">
          <cell r="CK40" t="str">
            <v>Salem SUM</v>
          </cell>
          <cell r="CO40">
            <v>7</v>
          </cell>
          <cell r="CP40">
            <v>15</v>
          </cell>
        </row>
        <row r="41">
          <cell r="CK41" t="str">
            <v>Union County</v>
          </cell>
        </row>
        <row r="42">
          <cell r="CK42" t="str">
            <v>La Grande</v>
          </cell>
          <cell r="CL42">
            <v>13200</v>
          </cell>
          <cell r="CM42" t="str">
            <v>#4742/AN2017-0014</v>
          </cell>
          <cell r="CN42">
            <v>42782</v>
          </cell>
          <cell r="CO42">
            <v>0</v>
          </cell>
          <cell r="CP42">
            <v>0</v>
          </cell>
          <cell r="CQ42">
            <v>13200</v>
          </cell>
        </row>
        <row r="43">
          <cell r="CK43" t="str">
            <v>Washington County</v>
          </cell>
        </row>
        <row r="44">
          <cell r="CK44" t="str">
            <v>Beaverton</v>
          </cell>
          <cell r="CL44">
            <v>95385</v>
          </cell>
          <cell r="CM44" t="str">
            <v>#4699/AN2017-0022</v>
          </cell>
          <cell r="CN44">
            <v>42753</v>
          </cell>
          <cell r="CO44">
            <v>0</v>
          </cell>
          <cell r="CP44">
            <v>0</v>
          </cell>
          <cell r="CQ44">
            <v>95385</v>
          </cell>
        </row>
        <row r="45">
          <cell r="CK45" t="str">
            <v>Adair Village</v>
          </cell>
          <cell r="CQ45">
            <v>0</v>
          </cell>
        </row>
        <row r="46">
          <cell r="CK46" t="str">
            <v>Adams</v>
          </cell>
          <cell r="CQ46">
            <v>0</v>
          </cell>
        </row>
        <row r="47">
          <cell r="CK47" t="str">
            <v>Adrian</v>
          </cell>
          <cell r="CQ47">
            <v>0</v>
          </cell>
        </row>
        <row r="48">
          <cell r="CK48" t="str">
            <v>Albany</v>
          </cell>
          <cell r="CQ48">
            <v>0</v>
          </cell>
        </row>
        <row r="49">
          <cell r="CK49" t="str">
            <v>Amity</v>
          </cell>
          <cell r="CQ49">
            <v>0</v>
          </cell>
        </row>
        <row r="50">
          <cell r="CK50" t="str">
            <v>Antelope</v>
          </cell>
          <cell r="CQ50">
            <v>0</v>
          </cell>
        </row>
        <row r="51">
          <cell r="CK51" t="str">
            <v>Arlington</v>
          </cell>
          <cell r="CQ51">
            <v>0</v>
          </cell>
        </row>
        <row r="52">
          <cell r="CK52" t="str">
            <v>Ashland</v>
          </cell>
          <cell r="CQ52">
            <v>0</v>
          </cell>
        </row>
        <row r="53">
          <cell r="CK53" t="str">
            <v>Astoria</v>
          </cell>
          <cell r="CQ53">
            <v>0</v>
          </cell>
        </row>
        <row r="54">
          <cell r="CK54" t="str">
            <v>Athena</v>
          </cell>
          <cell r="CQ54">
            <v>0</v>
          </cell>
        </row>
        <row r="55">
          <cell r="CK55" t="str">
            <v>Aumsville</v>
          </cell>
          <cell r="CQ55">
            <v>0</v>
          </cell>
        </row>
        <row r="56">
          <cell r="CK56" t="str">
            <v>Aurora</v>
          </cell>
          <cell r="CQ56">
            <v>0</v>
          </cell>
        </row>
        <row r="57">
          <cell r="CK57" t="str">
            <v>Baker City</v>
          </cell>
          <cell r="CQ57">
            <v>0</v>
          </cell>
        </row>
        <row r="58">
          <cell r="CK58" t="str">
            <v>Bandon</v>
          </cell>
          <cell r="CQ58">
            <v>0</v>
          </cell>
        </row>
        <row r="59">
          <cell r="CK59" t="str">
            <v>Banks</v>
          </cell>
          <cell r="CQ59">
            <v>0</v>
          </cell>
        </row>
        <row r="60">
          <cell r="CK60" t="str">
            <v>Barlow</v>
          </cell>
          <cell r="CQ60">
            <v>0</v>
          </cell>
        </row>
        <row r="61">
          <cell r="CK61" t="str">
            <v>Bay City</v>
          </cell>
          <cell r="CQ61">
            <v>0</v>
          </cell>
        </row>
        <row r="62">
          <cell r="CK62" t="str">
            <v>Beaverton</v>
          </cell>
          <cell r="CQ62">
            <v>0</v>
          </cell>
        </row>
        <row r="63">
          <cell r="CK63" t="str">
            <v>Bend</v>
          </cell>
          <cell r="CQ63">
            <v>0</v>
          </cell>
        </row>
        <row r="64">
          <cell r="CK64" t="str">
            <v>Boardman</v>
          </cell>
          <cell r="CQ64">
            <v>0</v>
          </cell>
        </row>
        <row r="65">
          <cell r="CK65" t="str">
            <v>Bonanza</v>
          </cell>
          <cell r="CQ65">
            <v>0</v>
          </cell>
        </row>
        <row r="66">
          <cell r="CK66" t="str">
            <v>Brookings</v>
          </cell>
          <cell r="CQ66">
            <v>0</v>
          </cell>
        </row>
        <row r="67">
          <cell r="CK67" t="str">
            <v>Brownsville</v>
          </cell>
          <cell r="CQ67">
            <v>0</v>
          </cell>
        </row>
        <row r="68">
          <cell r="CK68" t="str">
            <v>Burns</v>
          </cell>
          <cell r="CQ68">
            <v>0</v>
          </cell>
        </row>
        <row r="69">
          <cell r="CK69" t="str">
            <v>Butte Falls</v>
          </cell>
          <cell r="CQ69">
            <v>0</v>
          </cell>
        </row>
        <row r="70">
          <cell r="CK70" t="str">
            <v>Canby</v>
          </cell>
          <cell r="CQ70">
            <v>0</v>
          </cell>
        </row>
        <row r="71">
          <cell r="CK71" t="str">
            <v>Cannon Beach</v>
          </cell>
          <cell r="CQ71">
            <v>0</v>
          </cell>
        </row>
        <row r="72">
          <cell r="CK72" t="str">
            <v>Canyon City</v>
          </cell>
          <cell r="CQ72">
            <v>0</v>
          </cell>
        </row>
        <row r="73">
          <cell r="CK73" t="str">
            <v>Canyonville</v>
          </cell>
          <cell r="CQ73">
            <v>0</v>
          </cell>
        </row>
        <row r="74">
          <cell r="CK74" t="str">
            <v>Carlton</v>
          </cell>
          <cell r="CQ74">
            <v>0</v>
          </cell>
        </row>
        <row r="75">
          <cell r="CK75" t="str">
            <v>Cascade Locks</v>
          </cell>
          <cell r="CQ75">
            <v>0</v>
          </cell>
        </row>
        <row r="76">
          <cell r="CK76" t="str">
            <v>Cave Junction</v>
          </cell>
          <cell r="CQ76">
            <v>0</v>
          </cell>
        </row>
        <row r="77">
          <cell r="CK77" t="str">
            <v>Central Point</v>
          </cell>
          <cell r="CQ77">
            <v>0</v>
          </cell>
        </row>
        <row r="78">
          <cell r="CK78" t="str">
            <v>Chiloquin</v>
          </cell>
          <cell r="CQ78">
            <v>0</v>
          </cell>
        </row>
        <row r="79">
          <cell r="CK79" t="str">
            <v>Clatskanie</v>
          </cell>
          <cell r="CQ79">
            <v>0</v>
          </cell>
        </row>
        <row r="80">
          <cell r="CK80" t="str">
            <v>Coburg</v>
          </cell>
          <cell r="CQ80">
            <v>0</v>
          </cell>
        </row>
        <row r="81">
          <cell r="CK81" t="str">
            <v>Columbia City</v>
          </cell>
          <cell r="CQ81">
            <v>0</v>
          </cell>
        </row>
        <row r="82">
          <cell r="CK82" t="str">
            <v>Condon</v>
          </cell>
          <cell r="CQ82">
            <v>0</v>
          </cell>
        </row>
        <row r="83">
          <cell r="CK83" t="str">
            <v>Coos Bay</v>
          </cell>
          <cell r="CQ83">
            <v>0</v>
          </cell>
        </row>
        <row r="84">
          <cell r="CK84" t="str">
            <v>Coquille</v>
          </cell>
          <cell r="CQ84">
            <v>0</v>
          </cell>
        </row>
        <row r="85">
          <cell r="CK85" t="str">
            <v>Cornelius</v>
          </cell>
          <cell r="CQ85">
            <v>0</v>
          </cell>
        </row>
        <row r="86">
          <cell r="CK86" t="str">
            <v>Corvallis</v>
          </cell>
          <cell r="CQ86">
            <v>0</v>
          </cell>
        </row>
        <row r="87">
          <cell r="CK87" t="str">
            <v>Cottage Grove</v>
          </cell>
          <cell r="CQ87">
            <v>0</v>
          </cell>
        </row>
        <row r="88">
          <cell r="CK88" t="str">
            <v>Cove</v>
          </cell>
          <cell r="CQ88">
            <v>0</v>
          </cell>
        </row>
        <row r="89">
          <cell r="CK89" t="str">
            <v>Creswell</v>
          </cell>
          <cell r="CQ89">
            <v>0</v>
          </cell>
        </row>
        <row r="90">
          <cell r="CK90" t="str">
            <v>Culver</v>
          </cell>
          <cell r="CQ90">
            <v>0</v>
          </cell>
        </row>
        <row r="91">
          <cell r="CK91" t="str">
            <v>Dallas</v>
          </cell>
          <cell r="CQ91">
            <v>0</v>
          </cell>
        </row>
        <row r="92">
          <cell r="CK92" t="str">
            <v>Damascus</v>
          </cell>
          <cell r="CQ92">
            <v>0</v>
          </cell>
        </row>
        <row r="93">
          <cell r="CK93" t="str">
            <v>Dayton</v>
          </cell>
          <cell r="CQ93">
            <v>0</v>
          </cell>
        </row>
        <row r="94">
          <cell r="CK94" t="str">
            <v>Dayville</v>
          </cell>
          <cell r="CQ94">
            <v>0</v>
          </cell>
        </row>
        <row r="95">
          <cell r="CK95" t="str">
            <v>Depoe Bay</v>
          </cell>
          <cell r="CQ95">
            <v>0</v>
          </cell>
        </row>
        <row r="96">
          <cell r="CK96" t="str">
            <v>Detroit</v>
          </cell>
          <cell r="CQ96">
            <v>0</v>
          </cell>
        </row>
        <row r="97">
          <cell r="CK97" t="str">
            <v>Donald</v>
          </cell>
          <cell r="CQ97">
            <v>0</v>
          </cell>
        </row>
        <row r="98">
          <cell r="CK98" t="str">
            <v>Drain</v>
          </cell>
          <cell r="CQ98">
            <v>0</v>
          </cell>
        </row>
        <row r="99">
          <cell r="CK99" t="str">
            <v>Dufur</v>
          </cell>
          <cell r="CQ99">
            <v>0</v>
          </cell>
        </row>
        <row r="100">
          <cell r="CK100" t="str">
            <v>Dundee</v>
          </cell>
          <cell r="CQ100">
            <v>0</v>
          </cell>
        </row>
        <row r="101">
          <cell r="CK101" t="str">
            <v>Dunes City</v>
          </cell>
          <cell r="CQ101">
            <v>0</v>
          </cell>
        </row>
        <row r="102">
          <cell r="CK102" t="str">
            <v>Durham</v>
          </cell>
          <cell r="CQ102">
            <v>0</v>
          </cell>
        </row>
        <row r="103">
          <cell r="CK103" t="str">
            <v>Eagle Point</v>
          </cell>
          <cell r="CQ103">
            <v>0</v>
          </cell>
        </row>
        <row r="104">
          <cell r="CK104" t="str">
            <v>Echo</v>
          </cell>
          <cell r="CQ104">
            <v>0</v>
          </cell>
        </row>
        <row r="105">
          <cell r="CK105" t="str">
            <v>Elgin</v>
          </cell>
          <cell r="CQ105">
            <v>0</v>
          </cell>
        </row>
        <row r="106">
          <cell r="CK106" t="str">
            <v>Elkton</v>
          </cell>
          <cell r="CQ106">
            <v>0</v>
          </cell>
        </row>
        <row r="107">
          <cell r="CK107" t="str">
            <v>Enterprise</v>
          </cell>
          <cell r="CQ107">
            <v>0</v>
          </cell>
        </row>
        <row r="108">
          <cell r="CK108" t="str">
            <v>Estacada</v>
          </cell>
          <cell r="CQ108">
            <v>0</v>
          </cell>
        </row>
        <row r="109">
          <cell r="CK109" t="str">
            <v>Eugene</v>
          </cell>
          <cell r="CQ109">
            <v>0</v>
          </cell>
        </row>
        <row r="110">
          <cell r="CK110" t="str">
            <v>Fairview</v>
          </cell>
          <cell r="CQ110">
            <v>0</v>
          </cell>
        </row>
        <row r="111">
          <cell r="CK111" t="str">
            <v>Falls City</v>
          </cell>
          <cell r="CQ111">
            <v>0</v>
          </cell>
        </row>
        <row r="112">
          <cell r="CK112" t="str">
            <v>Florence</v>
          </cell>
          <cell r="CQ112">
            <v>0</v>
          </cell>
        </row>
        <row r="113">
          <cell r="CK113" t="str">
            <v>Forest Grove</v>
          </cell>
          <cell r="CQ113">
            <v>0</v>
          </cell>
        </row>
        <row r="114">
          <cell r="CK114" t="str">
            <v>Fossil</v>
          </cell>
          <cell r="CQ114">
            <v>0</v>
          </cell>
        </row>
        <row r="115">
          <cell r="CK115" t="str">
            <v>Garibaldi</v>
          </cell>
          <cell r="CQ115">
            <v>0</v>
          </cell>
        </row>
        <row r="116">
          <cell r="CK116" t="str">
            <v>Gaston</v>
          </cell>
          <cell r="CQ116">
            <v>0</v>
          </cell>
        </row>
        <row r="117">
          <cell r="CK117" t="str">
            <v>Gates</v>
          </cell>
          <cell r="CQ117">
            <v>0</v>
          </cell>
        </row>
        <row r="118">
          <cell r="CK118" t="str">
            <v>Gearhart</v>
          </cell>
          <cell r="CQ118">
            <v>0</v>
          </cell>
        </row>
        <row r="119">
          <cell r="CK119" t="str">
            <v>Gervais</v>
          </cell>
          <cell r="CQ119">
            <v>0</v>
          </cell>
        </row>
        <row r="120">
          <cell r="CK120" t="str">
            <v>Gladstone</v>
          </cell>
          <cell r="CQ120">
            <v>0</v>
          </cell>
        </row>
        <row r="121">
          <cell r="CK121" t="str">
            <v>Glendale</v>
          </cell>
          <cell r="CQ121">
            <v>0</v>
          </cell>
        </row>
        <row r="122">
          <cell r="CK122" t="str">
            <v>Gold Beach</v>
          </cell>
          <cell r="CQ122">
            <v>0</v>
          </cell>
        </row>
        <row r="123">
          <cell r="CK123" t="str">
            <v>Gold Hill</v>
          </cell>
          <cell r="CQ123">
            <v>0</v>
          </cell>
        </row>
        <row r="124">
          <cell r="CK124" t="str">
            <v>Granite</v>
          </cell>
          <cell r="CQ124">
            <v>0</v>
          </cell>
        </row>
        <row r="125">
          <cell r="CK125" t="str">
            <v>Grants Pass</v>
          </cell>
          <cell r="CQ125">
            <v>0</v>
          </cell>
        </row>
        <row r="126">
          <cell r="CK126" t="str">
            <v>Grass Valley</v>
          </cell>
          <cell r="CQ126">
            <v>0</v>
          </cell>
        </row>
        <row r="127">
          <cell r="CK127" t="str">
            <v>Greenhorn</v>
          </cell>
          <cell r="CQ127">
            <v>0</v>
          </cell>
        </row>
        <row r="128">
          <cell r="CK128" t="str">
            <v>Gresham</v>
          </cell>
          <cell r="CQ128">
            <v>0</v>
          </cell>
        </row>
        <row r="129">
          <cell r="CK129" t="str">
            <v>Haines</v>
          </cell>
          <cell r="CQ129">
            <v>0</v>
          </cell>
        </row>
        <row r="130">
          <cell r="CK130" t="str">
            <v>Halfway</v>
          </cell>
          <cell r="CQ130">
            <v>0</v>
          </cell>
        </row>
        <row r="131">
          <cell r="CK131" t="str">
            <v>Halsey</v>
          </cell>
          <cell r="CQ131">
            <v>0</v>
          </cell>
        </row>
        <row r="132">
          <cell r="CK132" t="str">
            <v>Happy Valley</v>
          </cell>
          <cell r="CQ132">
            <v>0</v>
          </cell>
        </row>
        <row r="133">
          <cell r="CK133" t="str">
            <v>Harrisburg</v>
          </cell>
          <cell r="CQ133">
            <v>0</v>
          </cell>
        </row>
        <row r="134">
          <cell r="CK134" t="str">
            <v>Helix</v>
          </cell>
          <cell r="CQ134">
            <v>0</v>
          </cell>
        </row>
        <row r="135">
          <cell r="CK135" t="str">
            <v>Heppner</v>
          </cell>
          <cell r="CQ135">
            <v>0</v>
          </cell>
        </row>
        <row r="136">
          <cell r="CK136" t="str">
            <v>Hermiston</v>
          </cell>
          <cell r="CQ136">
            <v>0</v>
          </cell>
        </row>
        <row r="137">
          <cell r="CK137" t="str">
            <v>Hillsboro</v>
          </cell>
          <cell r="CQ137">
            <v>0</v>
          </cell>
        </row>
        <row r="138">
          <cell r="CK138" t="str">
            <v>Hines</v>
          </cell>
          <cell r="CQ138">
            <v>0</v>
          </cell>
        </row>
        <row r="139">
          <cell r="CK139" t="str">
            <v>Hood River</v>
          </cell>
          <cell r="CQ139">
            <v>0</v>
          </cell>
        </row>
        <row r="140">
          <cell r="CK140" t="str">
            <v>Hubbard</v>
          </cell>
          <cell r="CQ140">
            <v>0</v>
          </cell>
        </row>
        <row r="141">
          <cell r="CK141" t="str">
            <v>Huntington</v>
          </cell>
          <cell r="CQ141">
            <v>0</v>
          </cell>
        </row>
        <row r="142">
          <cell r="CK142" t="str">
            <v>Idanha</v>
          </cell>
          <cell r="CQ142">
            <v>0</v>
          </cell>
        </row>
        <row r="143">
          <cell r="CK143" t="str">
            <v>Imbler</v>
          </cell>
          <cell r="CQ143">
            <v>0</v>
          </cell>
        </row>
        <row r="144">
          <cell r="CK144" t="str">
            <v>Independence</v>
          </cell>
          <cell r="CQ144">
            <v>0</v>
          </cell>
        </row>
        <row r="145">
          <cell r="CK145" t="str">
            <v>Ione</v>
          </cell>
          <cell r="CQ145">
            <v>0</v>
          </cell>
        </row>
        <row r="146">
          <cell r="CK146" t="str">
            <v>Irrigon</v>
          </cell>
          <cell r="CQ146">
            <v>0</v>
          </cell>
        </row>
        <row r="147">
          <cell r="CK147" t="str">
            <v>Island City</v>
          </cell>
          <cell r="CQ147">
            <v>0</v>
          </cell>
        </row>
        <row r="148">
          <cell r="CK148" t="str">
            <v>Jacksonville</v>
          </cell>
          <cell r="CQ148">
            <v>0</v>
          </cell>
        </row>
        <row r="149">
          <cell r="CK149" t="str">
            <v>Jefferson</v>
          </cell>
          <cell r="CQ149">
            <v>0</v>
          </cell>
        </row>
        <row r="150">
          <cell r="CK150" t="str">
            <v>John Day</v>
          </cell>
          <cell r="CQ150">
            <v>0</v>
          </cell>
        </row>
        <row r="151">
          <cell r="CK151" t="str">
            <v>Johnson City</v>
          </cell>
          <cell r="CQ151">
            <v>0</v>
          </cell>
        </row>
        <row r="152">
          <cell r="CK152" t="str">
            <v>Jordan Valley</v>
          </cell>
          <cell r="CQ152">
            <v>0</v>
          </cell>
        </row>
        <row r="153">
          <cell r="CK153" t="str">
            <v>Joseph</v>
          </cell>
          <cell r="CQ153">
            <v>0</v>
          </cell>
        </row>
        <row r="154">
          <cell r="CK154" t="str">
            <v>Junction City</v>
          </cell>
          <cell r="CQ154">
            <v>0</v>
          </cell>
        </row>
        <row r="155">
          <cell r="CK155" t="str">
            <v>Keizer</v>
          </cell>
          <cell r="CQ155">
            <v>0</v>
          </cell>
        </row>
        <row r="156">
          <cell r="CK156" t="str">
            <v>King City</v>
          </cell>
          <cell r="CQ156">
            <v>0</v>
          </cell>
        </row>
        <row r="157">
          <cell r="CK157" t="str">
            <v>Klamath Falls</v>
          </cell>
          <cell r="CQ157">
            <v>0</v>
          </cell>
        </row>
        <row r="158">
          <cell r="CK158" t="str">
            <v>La Grande</v>
          </cell>
          <cell r="CQ158">
            <v>0</v>
          </cell>
        </row>
        <row r="159">
          <cell r="CK159" t="str">
            <v>La Pine</v>
          </cell>
          <cell r="CQ159">
            <v>0</v>
          </cell>
        </row>
        <row r="160">
          <cell r="CK160" t="str">
            <v>Lafayette</v>
          </cell>
          <cell r="CQ160">
            <v>0</v>
          </cell>
        </row>
        <row r="161">
          <cell r="CK161" t="str">
            <v>Lake Oswego</v>
          </cell>
          <cell r="CQ161">
            <v>0</v>
          </cell>
        </row>
        <row r="162">
          <cell r="CK162" t="str">
            <v>Lakeside</v>
          </cell>
          <cell r="CQ162">
            <v>0</v>
          </cell>
        </row>
        <row r="163">
          <cell r="CK163" t="str">
            <v>Lakeview</v>
          </cell>
          <cell r="CQ163">
            <v>0</v>
          </cell>
        </row>
        <row r="164">
          <cell r="CK164" t="str">
            <v>Lebanon</v>
          </cell>
          <cell r="CQ164">
            <v>0</v>
          </cell>
        </row>
        <row r="165">
          <cell r="CK165" t="str">
            <v>Lexington</v>
          </cell>
          <cell r="CQ165">
            <v>0</v>
          </cell>
        </row>
        <row r="166">
          <cell r="CK166" t="str">
            <v>Lincoln City</v>
          </cell>
          <cell r="CQ166">
            <v>0</v>
          </cell>
        </row>
        <row r="167">
          <cell r="CK167" t="str">
            <v>Lonerock</v>
          </cell>
          <cell r="CQ167">
            <v>0</v>
          </cell>
        </row>
        <row r="168">
          <cell r="CK168" t="str">
            <v>Long Creek</v>
          </cell>
          <cell r="CQ168">
            <v>0</v>
          </cell>
        </row>
        <row r="169">
          <cell r="CK169" t="str">
            <v>Lostine</v>
          </cell>
          <cell r="CQ169">
            <v>0</v>
          </cell>
        </row>
        <row r="170">
          <cell r="CK170" t="str">
            <v>Lowell</v>
          </cell>
          <cell r="CQ170">
            <v>0</v>
          </cell>
        </row>
        <row r="171">
          <cell r="CK171" t="str">
            <v>Lyons</v>
          </cell>
          <cell r="CQ171">
            <v>0</v>
          </cell>
        </row>
        <row r="172">
          <cell r="CK172" t="str">
            <v>Madras</v>
          </cell>
          <cell r="CQ172">
            <v>0</v>
          </cell>
        </row>
        <row r="173">
          <cell r="CK173" t="str">
            <v>Malin</v>
          </cell>
          <cell r="CQ173">
            <v>0</v>
          </cell>
        </row>
        <row r="174">
          <cell r="CK174" t="str">
            <v>Manzanita</v>
          </cell>
          <cell r="CQ174">
            <v>0</v>
          </cell>
        </row>
        <row r="175">
          <cell r="CK175" t="str">
            <v>Maupin</v>
          </cell>
          <cell r="CQ175">
            <v>0</v>
          </cell>
        </row>
        <row r="176">
          <cell r="CK176" t="str">
            <v>Maywood Park</v>
          </cell>
          <cell r="CQ176">
            <v>0</v>
          </cell>
        </row>
        <row r="177">
          <cell r="CK177" t="str">
            <v>McMinnville</v>
          </cell>
          <cell r="CQ177">
            <v>0</v>
          </cell>
        </row>
        <row r="178">
          <cell r="CK178" t="str">
            <v>Medford</v>
          </cell>
          <cell r="CQ178">
            <v>0</v>
          </cell>
        </row>
        <row r="179">
          <cell r="CK179" t="str">
            <v>Merrill</v>
          </cell>
          <cell r="CQ179">
            <v>0</v>
          </cell>
        </row>
        <row r="180">
          <cell r="CK180" t="str">
            <v>Metolius</v>
          </cell>
          <cell r="CQ180">
            <v>0</v>
          </cell>
        </row>
        <row r="181">
          <cell r="CK181" t="str">
            <v>Mill City</v>
          </cell>
          <cell r="CQ181">
            <v>0</v>
          </cell>
        </row>
        <row r="182">
          <cell r="CK182" t="str">
            <v>Millersburg</v>
          </cell>
          <cell r="CQ182">
            <v>0</v>
          </cell>
        </row>
        <row r="183">
          <cell r="CK183" t="str">
            <v>Milton-Freewater</v>
          </cell>
          <cell r="CQ183">
            <v>0</v>
          </cell>
        </row>
        <row r="184">
          <cell r="CK184" t="str">
            <v>Milwaukie</v>
          </cell>
          <cell r="CQ184">
            <v>0</v>
          </cell>
        </row>
        <row r="185">
          <cell r="CK185" t="str">
            <v>Mitchell</v>
          </cell>
          <cell r="CQ185">
            <v>0</v>
          </cell>
        </row>
        <row r="186">
          <cell r="CK186" t="str">
            <v>Molalla</v>
          </cell>
          <cell r="CQ186">
            <v>0</v>
          </cell>
        </row>
        <row r="187">
          <cell r="CK187" t="str">
            <v>Monmouth</v>
          </cell>
          <cell r="CQ187">
            <v>0</v>
          </cell>
        </row>
        <row r="188">
          <cell r="CK188" t="str">
            <v>Monroe</v>
          </cell>
          <cell r="CQ188">
            <v>0</v>
          </cell>
        </row>
        <row r="189">
          <cell r="CK189" t="str">
            <v>Monument</v>
          </cell>
          <cell r="CQ189">
            <v>0</v>
          </cell>
        </row>
        <row r="190">
          <cell r="CK190" t="str">
            <v>Moro</v>
          </cell>
          <cell r="CQ190">
            <v>0</v>
          </cell>
        </row>
        <row r="191">
          <cell r="CK191" t="str">
            <v>Mosier</v>
          </cell>
          <cell r="CQ191">
            <v>0</v>
          </cell>
        </row>
        <row r="192">
          <cell r="CK192" t="str">
            <v>Mt. Angel</v>
          </cell>
          <cell r="CQ192">
            <v>0</v>
          </cell>
        </row>
        <row r="193">
          <cell r="CK193" t="str">
            <v>Mt. Vernon</v>
          </cell>
          <cell r="CQ193">
            <v>0</v>
          </cell>
        </row>
        <row r="194">
          <cell r="CK194" t="str">
            <v>Myrtle Creek</v>
          </cell>
          <cell r="CQ194">
            <v>0</v>
          </cell>
        </row>
        <row r="195">
          <cell r="CK195" t="str">
            <v>Myrtle Point</v>
          </cell>
          <cell r="CQ195">
            <v>0</v>
          </cell>
        </row>
        <row r="196">
          <cell r="CK196" t="str">
            <v>Nehalem</v>
          </cell>
          <cell r="CQ196">
            <v>0</v>
          </cell>
        </row>
        <row r="197">
          <cell r="CK197" t="str">
            <v>Newberg</v>
          </cell>
          <cell r="CQ197">
            <v>0</v>
          </cell>
        </row>
        <row r="198">
          <cell r="CK198" t="str">
            <v>Newport</v>
          </cell>
          <cell r="CQ198">
            <v>0</v>
          </cell>
        </row>
        <row r="199">
          <cell r="CK199" t="str">
            <v>North Bend</v>
          </cell>
          <cell r="CQ199">
            <v>0</v>
          </cell>
        </row>
        <row r="200">
          <cell r="CK200" t="str">
            <v>North Plains</v>
          </cell>
          <cell r="CQ200">
            <v>0</v>
          </cell>
        </row>
        <row r="201">
          <cell r="CK201" t="str">
            <v>North Powder</v>
          </cell>
          <cell r="CQ201">
            <v>0</v>
          </cell>
        </row>
        <row r="202">
          <cell r="CK202" t="str">
            <v>Nyssa</v>
          </cell>
          <cell r="CQ202">
            <v>0</v>
          </cell>
        </row>
        <row r="203">
          <cell r="CK203" t="str">
            <v>Oakland</v>
          </cell>
          <cell r="CQ203">
            <v>0</v>
          </cell>
        </row>
        <row r="204">
          <cell r="CK204" t="str">
            <v>Oakridge</v>
          </cell>
          <cell r="CQ204">
            <v>0</v>
          </cell>
        </row>
        <row r="205">
          <cell r="CK205" t="str">
            <v>Ontario</v>
          </cell>
          <cell r="CQ205">
            <v>0</v>
          </cell>
        </row>
        <row r="206">
          <cell r="CK206" t="str">
            <v>Oregon City</v>
          </cell>
          <cell r="CQ206">
            <v>0</v>
          </cell>
        </row>
        <row r="207">
          <cell r="CK207" t="str">
            <v>Paisley</v>
          </cell>
          <cell r="CQ207">
            <v>0</v>
          </cell>
        </row>
        <row r="208">
          <cell r="CK208" t="str">
            <v>Pendleton</v>
          </cell>
          <cell r="CQ208">
            <v>0</v>
          </cell>
        </row>
        <row r="209">
          <cell r="CK209" t="str">
            <v>Philomath</v>
          </cell>
          <cell r="CQ209">
            <v>0</v>
          </cell>
        </row>
        <row r="210">
          <cell r="CK210" t="str">
            <v>Phoenix</v>
          </cell>
          <cell r="CQ210">
            <v>0</v>
          </cell>
        </row>
        <row r="211">
          <cell r="CK211" t="str">
            <v>Pilot Rock</v>
          </cell>
          <cell r="CQ211">
            <v>0</v>
          </cell>
        </row>
        <row r="212">
          <cell r="CK212" t="str">
            <v>Port Orford</v>
          </cell>
          <cell r="CQ212">
            <v>0</v>
          </cell>
        </row>
        <row r="213">
          <cell r="CK213" t="str">
            <v>Portland</v>
          </cell>
          <cell r="CQ213">
            <v>0</v>
          </cell>
        </row>
        <row r="214">
          <cell r="CK214" t="str">
            <v>Powers</v>
          </cell>
          <cell r="CQ214">
            <v>0</v>
          </cell>
        </row>
        <row r="215">
          <cell r="CK215" t="str">
            <v>Prairie City</v>
          </cell>
          <cell r="CQ215">
            <v>0</v>
          </cell>
        </row>
        <row r="216">
          <cell r="CK216" t="str">
            <v>Prescott</v>
          </cell>
          <cell r="CQ216">
            <v>0</v>
          </cell>
        </row>
        <row r="217">
          <cell r="CK217" t="str">
            <v>Prineville</v>
          </cell>
          <cell r="CQ217">
            <v>0</v>
          </cell>
        </row>
        <row r="218">
          <cell r="CK218" t="str">
            <v>Rainier</v>
          </cell>
          <cell r="CQ218">
            <v>0</v>
          </cell>
        </row>
        <row r="219">
          <cell r="CK219" t="str">
            <v>Redmond</v>
          </cell>
          <cell r="CQ219">
            <v>0</v>
          </cell>
        </row>
        <row r="220">
          <cell r="CK220" t="str">
            <v>Reedsport</v>
          </cell>
          <cell r="CQ220">
            <v>0</v>
          </cell>
        </row>
        <row r="221">
          <cell r="CK221" t="str">
            <v>Richland</v>
          </cell>
          <cell r="CQ221">
            <v>0</v>
          </cell>
        </row>
        <row r="222">
          <cell r="CK222" t="str">
            <v>Riddle</v>
          </cell>
          <cell r="CQ222">
            <v>0</v>
          </cell>
        </row>
        <row r="223">
          <cell r="CK223" t="str">
            <v>Rivergrove</v>
          </cell>
          <cell r="CQ223">
            <v>0</v>
          </cell>
        </row>
        <row r="224">
          <cell r="CK224" t="str">
            <v>Rockaway Beach</v>
          </cell>
          <cell r="CQ224">
            <v>0</v>
          </cell>
        </row>
        <row r="225">
          <cell r="CK225" t="str">
            <v>Rogue River</v>
          </cell>
          <cell r="CQ225">
            <v>0</v>
          </cell>
        </row>
        <row r="226">
          <cell r="CK226" t="str">
            <v>Roseburg</v>
          </cell>
          <cell r="CQ226">
            <v>0</v>
          </cell>
        </row>
        <row r="227">
          <cell r="CK227" t="str">
            <v>Rufus</v>
          </cell>
          <cell r="CQ227">
            <v>0</v>
          </cell>
        </row>
        <row r="228">
          <cell r="CK228" t="str">
            <v>Salem</v>
          </cell>
          <cell r="CQ228">
            <v>0</v>
          </cell>
        </row>
        <row r="229">
          <cell r="CK229" t="str">
            <v>Sandy</v>
          </cell>
          <cell r="CQ229">
            <v>0</v>
          </cell>
        </row>
        <row r="230">
          <cell r="CK230" t="str">
            <v>Scappoose</v>
          </cell>
          <cell r="CQ230">
            <v>0</v>
          </cell>
        </row>
        <row r="231">
          <cell r="CK231" t="str">
            <v>Scio</v>
          </cell>
          <cell r="CQ231">
            <v>0</v>
          </cell>
        </row>
        <row r="232">
          <cell r="CK232" t="str">
            <v>Scotts Mills</v>
          </cell>
          <cell r="CQ232">
            <v>0</v>
          </cell>
        </row>
        <row r="233">
          <cell r="CK233" t="str">
            <v>Seaside</v>
          </cell>
          <cell r="CQ233">
            <v>0</v>
          </cell>
        </row>
        <row r="234">
          <cell r="CK234" t="str">
            <v>Seneca</v>
          </cell>
          <cell r="CQ234">
            <v>0</v>
          </cell>
        </row>
        <row r="235">
          <cell r="CK235" t="str">
            <v>Shady Cove</v>
          </cell>
          <cell r="CQ235">
            <v>0</v>
          </cell>
        </row>
        <row r="236">
          <cell r="CK236" t="str">
            <v>Shaniko</v>
          </cell>
          <cell r="CQ236">
            <v>0</v>
          </cell>
        </row>
        <row r="237">
          <cell r="CK237" t="str">
            <v>Sheridan</v>
          </cell>
          <cell r="CQ237">
            <v>0</v>
          </cell>
        </row>
        <row r="238">
          <cell r="CK238" t="str">
            <v>Sherwood</v>
          </cell>
          <cell r="CQ238">
            <v>0</v>
          </cell>
        </row>
        <row r="239">
          <cell r="CK239" t="str">
            <v>Siletz</v>
          </cell>
          <cell r="CQ239">
            <v>0</v>
          </cell>
        </row>
        <row r="240">
          <cell r="CK240" t="str">
            <v>Silverton</v>
          </cell>
          <cell r="CQ240">
            <v>0</v>
          </cell>
        </row>
        <row r="241">
          <cell r="CK241" t="str">
            <v>Sisters</v>
          </cell>
          <cell r="CQ241">
            <v>0</v>
          </cell>
        </row>
        <row r="242">
          <cell r="CK242" t="str">
            <v>Sodaville</v>
          </cell>
          <cell r="CQ242">
            <v>0</v>
          </cell>
        </row>
        <row r="243">
          <cell r="CK243" t="str">
            <v>Spray</v>
          </cell>
          <cell r="CQ243">
            <v>0</v>
          </cell>
        </row>
        <row r="244">
          <cell r="CK244" t="str">
            <v>Springfield</v>
          </cell>
          <cell r="CQ244">
            <v>0</v>
          </cell>
        </row>
        <row r="245">
          <cell r="CK245" t="str">
            <v>St. Helens</v>
          </cell>
          <cell r="CQ245">
            <v>0</v>
          </cell>
        </row>
        <row r="246">
          <cell r="CK246" t="str">
            <v>St. Paul</v>
          </cell>
          <cell r="CQ246">
            <v>0</v>
          </cell>
        </row>
        <row r="247">
          <cell r="CK247" t="str">
            <v>Stanfield</v>
          </cell>
          <cell r="CQ247">
            <v>0</v>
          </cell>
        </row>
        <row r="248">
          <cell r="CK248" t="str">
            <v>Stayton</v>
          </cell>
          <cell r="CQ248">
            <v>0</v>
          </cell>
        </row>
        <row r="249">
          <cell r="CK249" t="str">
            <v>Sublimity</v>
          </cell>
          <cell r="CQ249">
            <v>0</v>
          </cell>
        </row>
        <row r="250">
          <cell r="CK250" t="str">
            <v>Summerville</v>
          </cell>
          <cell r="CQ250">
            <v>0</v>
          </cell>
        </row>
        <row r="251">
          <cell r="CK251" t="str">
            <v>Sumpter</v>
          </cell>
          <cell r="CQ251">
            <v>0</v>
          </cell>
        </row>
        <row r="252">
          <cell r="CK252" t="str">
            <v>Sutherlin</v>
          </cell>
          <cell r="CQ252">
            <v>0</v>
          </cell>
        </row>
        <row r="253">
          <cell r="CK253" t="str">
            <v>Sweet Home</v>
          </cell>
          <cell r="CQ253">
            <v>0</v>
          </cell>
        </row>
        <row r="254">
          <cell r="CK254" t="str">
            <v>Talent</v>
          </cell>
          <cell r="CQ254">
            <v>0</v>
          </cell>
        </row>
        <row r="255">
          <cell r="CK255" t="str">
            <v>Tangent</v>
          </cell>
          <cell r="CQ255">
            <v>0</v>
          </cell>
        </row>
        <row r="256">
          <cell r="CK256" t="str">
            <v>The Dalles</v>
          </cell>
          <cell r="CQ256">
            <v>0</v>
          </cell>
        </row>
        <row r="257">
          <cell r="CK257" t="str">
            <v>Tigard</v>
          </cell>
          <cell r="CQ257">
            <v>0</v>
          </cell>
        </row>
        <row r="258">
          <cell r="CK258" t="str">
            <v>Tillamook</v>
          </cell>
          <cell r="CQ258">
            <v>0</v>
          </cell>
        </row>
        <row r="259">
          <cell r="CK259" t="str">
            <v>Toledo</v>
          </cell>
          <cell r="CQ259">
            <v>0</v>
          </cell>
        </row>
        <row r="260">
          <cell r="CK260" t="str">
            <v>Troutdale</v>
          </cell>
          <cell r="CQ260">
            <v>0</v>
          </cell>
        </row>
        <row r="261">
          <cell r="CK261" t="str">
            <v>Tualatin</v>
          </cell>
          <cell r="CQ261">
            <v>0</v>
          </cell>
        </row>
        <row r="262">
          <cell r="CK262" t="str">
            <v>Turner</v>
          </cell>
          <cell r="CQ262">
            <v>0</v>
          </cell>
        </row>
        <row r="263">
          <cell r="CK263" t="str">
            <v>Ukiah</v>
          </cell>
          <cell r="CQ263">
            <v>0</v>
          </cell>
        </row>
        <row r="264">
          <cell r="CK264" t="str">
            <v>Umatilla</v>
          </cell>
          <cell r="CQ264">
            <v>0</v>
          </cell>
        </row>
        <row r="265">
          <cell r="CK265" t="str">
            <v>Union</v>
          </cell>
          <cell r="CQ265">
            <v>0</v>
          </cell>
        </row>
        <row r="266">
          <cell r="CK266" t="str">
            <v>Unity</v>
          </cell>
          <cell r="CQ266">
            <v>0</v>
          </cell>
        </row>
        <row r="267">
          <cell r="CK267" t="str">
            <v>Vale</v>
          </cell>
          <cell r="CQ267">
            <v>0</v>
          </cell>
        </row>
        <row r="268">
          <cell r="CK268" t="str">
            <v>Veneta</v>
          </cell>
          <cell r="CQ268">
            <v>0</v>
          </cell>
        </row>
        <row r="269">
          <cell r="CK269" t="str">
            <v>Vernonia</v>
          </cell>
          <cell r="CQ269">
            <v>0</v>
          </cell>
        </row>
        <row r="270">
          <cell r="CK270" t="str">
            <v>Waldport</v>
          </cell>
          <cell r="CQ270">
            <v>0</v>
          </cell>
        </row>
        <row r="271">
          <cell r="CK271" t="str">
            <v>Wallowa</v>
          </cell>
          <cell r="CQ271">
            <v>0</v>
          </cell>
        </row>
        <row r="272">
          <cell r="CK272" t="str">
            <v>Warrenton</v>
          </cell>
          <cell r="CQ272">
            <v>0</v>
          </cell>
        </row>
        <row r="273">
          <cell r="CK273" t="str">
            <v>Wasco</v>
          </cell>
          <cell r="CQ273">
            <v>0</v>
          </cell>
        </row>
        <row r="274">
          <cell r="CK274" t="str">
            <v>Waterloo</v>
          </cell>
          <cell r="CQ274">
            <v>0</v>
          </cell>
        </row>
        <row r="275">
          <cell r="CK275" t="str">
            <v>West Linn</v>
          </cell>
          <cell r="CQ275">
            <v>0</v>
          </cell>
        </row>
        <row r="276">
          <cell r="CK276" t="str">
            <v>Westfir</v>
          </cell>
          <cell r="CQ276">
            <v>0</v>
          </cell>
        </row>
        <row r="277">
          <cell r="CK277" t="str">
            <v>Weston</v>
          </cell>
          <cell r="CQ277">
            <v>0</v>
          </cell>
        </row>
        <row r="278">
          <cell r="CK278" t="str">
            <v>Wheeler</v>
          </cell>
          <cell r="CQ278">
            <v>0</v>
          </cell>
        </row>
        <row r="279">
          <cell r="CK279" t="str">
            <v>Willamina</v>
          </cell>
          <cell r="CQ279">
            <v>0</v>
          </cell>
        </row>
        <row r="280">
          <cell r="CK280" t="str">
            <v>Wilsonville</v>
          </cell>
          <cell r="CQ280">
            <v>0</v>
          </cell>
        </row>
        <row r="281">
          <cell r="CK281" t="str">
            <v>Winston</v>
          </cell>
          <cell r="CQ281">
            <v>0</v>
          </cell>
        </row>
        <row r="282">
          <cell r="CK282" t="str">
            <v>Wood Village</v>
          </cell>
          <cell r="CQ282">
            <v>0</v>
          </cell>
        </row>
        <row r="283">
          <cell r="CK283" t="str">
            <v>Woodburn</v>
          </cell>
          <cell r="CQ283">
            <v>0</v>
          </cell>
        </row>
        <row r="284">
          <cell r="CK284" t="str">
            <v>Yachats</v>
          </cell>
          <cell r="CQ284">
            <v>0</v>
          </cell>
        </row>
        <row r="285">
          <cell r="CK285" t="str">
            <v>Yamhill</v>
          </cell>
          <cell r="CQ285">
            <v>0</v>
          </cell>
        </row>
        <row r="286">
          <cell r="CK286" t="str">
            <v>Yoncalla</v>
          </cell>
          <cell r="CQ286">
            <v>0</v>
          </cell>
        </row>
      </sheetData>
      <sheetData sheetId="23">
        <row r="5">
          <cell r="CD5" t="str">
            <v>City by County</v>
          </cell>
          <cell r="CE5" t="str">
            <v>Previously Certified Population1</v>
          </cell>
          <cell r="CF5" t="str">
            <v>Annexation Ordinance/Filing Number</v>
          </cell>
          <cell r="CG5" t="str">
            <v>File Date of Annexation</v>
          </cell>
          <cell r="CH5" t="str">
            <v>HOUSING UNITS2 Annexed, Recorded Apr. 1-Jun. 30, 2017</v>
          </cell>
          <cell r="CI5" t="str">
            <v>POPULATION Annexed, Recorded Apr. 1-Jun. 30, 2017</v>
          </cell>
          <cell r="CJ5" t="str">
            <v>Certified Population on Jun. 30, 20173</v>
          </cell>
        </row>
        <row r="6">
          <cell r="CD6" t="str">
            <v>Clackamas County</v>
          </cell>
        </row>
        <row r="7">
          <cell r="CD7" t="str">
            <v>Happy Valley</v>
          </cell>
          <cell r="CE7">
            <v>18822</v>
          </cell>
          <cell r="CF7" t="str">
            <v>#506/AN2016-0109</v>
          </cell>
          <cell r="CG7">
            <v>42717</v>
          </cell>
          <cell r="CH7">
            <v>2</v>
          </cell>
          <cell r="CI7">
            <v>6</v>
          </cell>
          <cell r="CJ7">
            <v>18828</v>
          </cell>
        </row>
        <row r="8">
          <cell r="CD8" t="str">
            <v>Lake Oswego</v>
          </cell>
          <cell r="CE8">
            <v>37428</v>
          </cell>
          <cell r="CF8" t="str">
            <v xml:space="preserve">#2728 /AN2017-0026 </v>
          </cell>
          <cell r="CG8">
            <v>42779</v>
          </cell>
          <cell r="CH8">
            <v>1</v>
          </cell>
          <cell r="CI8">
            <v>0</v>
          </cell>
          <cell r="CJ8">
            <v>37430</v>
          </cell>
        </row>
        <row r="9">
          <cell r="CF9" t="str">
            <v xml:space="preserve">#2729 /AN2017-0027 </v>
          </cell>
          <cell r="CG9">
            <v>42779</v>
          </cell>
          <cell r="CH9">
            <v>1</v>
          </cell>
          <cell r="CI9">
            <v>2</v>
          </cell>
        </row>
        <row r="10">
          <cell r="CF10" t="str">
            <v xml:space="preserve">#2730 /AN2017-0028 </v>
          </cell>
          <cell r="CG10">
            <v>42779</v>
          </cell>
          <cell r="CH10">
            <v>1</v>
          </cell>
          <cell r="CI10">
            <v>0</v>
          </cell>
        </row>
        <row r="11">
          <cell r="CF11" t="str">
            <v xml:space="preserve">#2731 /AN2017-0029 </v>
          </cell>
          <cell r="CG11">
            <v>42779</v>
          </cell>
          <cell r="CH11">
            <v>1</v>
          </cell>
          <cell r="CI11">
            <v>0</v>
          </cell>
        </row>
        <row r="12">
          <cell r="CD12" t="str">
            <v>Lake Oswego SUM</v>
          </cell>
          <cell r="CH12">
            <v>4</v>
          </cell>
          <cell r="CI12">
            <v>2</v>
          </cell>
        </row>
        <row r="13">
          <cell r="CD13" t="str">
            <v>West Linn</v>
          </cell>
          <cell r="CE13">
            <v>25615</v>
          </cell>
          <cell r="CF13" t="str">
            <v xml:space="preserve">#1657 /AN2017-0041 </v>
          </cell>
          <cell r="CG13">
            <v>42825</v>
          </cell>
          <cell r="CH13">
            <v>1</v>
          </cell>
          <cell r="CI13">
            <v>2</v>
          </cell>
          <cell r="CJ13">
            <v>25617</v>
          </cell>
        </row>
        <row r="14">
          <cell r="CD14" t="str">
            <v>Columbia County</v>
          </cell>
        </row>
        <row r="15">
          <cell r="CD15" t="str">
            <v>St. Helens</v>
          </cell>
          <cell r="CE15">
            <v>13121</v>
          </cell>
          <cell r="CF15" t="str">
            <v xml:space="preserve">#3216 /AN2017-0052 </v>
          </cell>
          <cell r="CG15">
            <v>42881</v>
          </cell>
          <cell r="CH15">
            <v>0</v>
          </cell>
          <cell r="CI15">
            <v>0</v>
          </cell>
          <cell r="CJ15">
            <v>13121</v>
          </cell>
        </row>
        <row r="16">
          <cell r="CD16" t="str">
            <v>Crook County</v>
          </cell>
        </row>
        <row r="17">
          <cell r="CD17" t="str">
            <v>Prineville</v>
          </cell>
          <cell r="CE17">
            <v>9645</v>
          </cell>
          <cell r="CF17" t="str">
            <v xml:space="preserve">#RES 1312 /AN 2017-0044 </v>
          </cell>
          <cell r="CG17">
            <v>42843</v>
          </cell>
          <cell r="CH17">
            <v>0</v>
          </cell>
          <cell r="CI17">
            <v>0</v>
          </cell>
          <cell r="CJ17">
            <v>9645</v>
          </cell>
        </row>
        <row r="18">
          <cell r="CD18" t="str">
            <v>Deschutes County</v>
          </cell>
        </row>
        <row r="19">
          <cell r="CD19" t="str">
            <v>Redmond</v>
          </cell>
          <cell r="CE19">
            <v>27595</v>
          </cell>
          <cell r="CF19" t="str">
            <v xml:space="preserve">#RES 2017-05 /AN2017-0042 </v>
          </cell>
          <cell r="CG19">
            <v>42832</v>
          </cell>
          <cell r="CH19">
            <v>1</v>
          </cell>
          <cell r="CI19">
            <v>0</v>
          </cell>
          <cell r="CJ19">
            <v>27595</v>
          </cell>
        </row>
        <row r="20">
          <cell r="CD20" t="str">
            <v>Lane County</v>
          </cell>
        </row>
        <row r="21">
          <cell r="CD21" t="str">
            <v>Springfield</v>
          </cell>
          <cell r="CE21">
            <v>60420</v>
          </cell>
          <cell r="CF21" t="str">
            <v xml:space="preserve">#6366 /AN2017-0053 </v>
          </cell>
          <cell r="CG21">
            <v>42881</v>
          </cell>
          <cell r="CH21">
            <v>1</v>
          </cell>
          <cell r="CI21">
            <v>1</v>
          </cell>
          <cell r="CJ21">
            <v>60421</v>
          </cell>
        </row>
        <row r="22">
          <cell r="CD22" t="str">
            <v>Marion County</v>
          </cell>
        </row>
        <row r="23">
          <cell r="CD23" t="str">
            <v>Hubbard</v>
          </cell>
          <cell r="CE23">
            <v>3225</v>
          </cell>
          <cell r="CF23" t="str">
            <v xml:space="preserve">#ORD 354-2017 /AN2017-0045 </v>
          </cell>
          <cell r="CG23">
            <v>42843</v>
          </cell>
          <cell r="CH23">
            <v>0</v>
          </cell>
          <cell r="CI23">
            <v>0</v>
          </cell>
          <cell r="CJ23">
            <v>3225</v>
          </cell>
        </row>
        <row r="24">
          <cell r="CD24" t="str">
            <v>Washington County</v>
          </cell>
        </row>
        <row r="25">
          <cell r="CD25" t="str">
            <v>Beaverton</v>
          </cell>
          <cell r="CE25">
            <v>95385</v>
          </cell>
          <cell r="CF25" t="str">
            <v xml:space="preserve">#4703 /AN2017-0037 </v>
          </cell>
          <cell r="CG25">
            <v>42822</v>
          </cell>
          <cell r="CH25">
            <v>0</v>
          </cell>
          <cell r="CI25">
            <v>0</v>
          </cell>
          <cell r="CJ25">
            <v>95385</v>
          </cell>
        </row>
        <row r="26">
          <cell r="CD26" t="str">
            <v>City by County</v>
          </cell>
          <cell r="CE26" t="str">
            <v>Previously Certified Population1</v>
          </cell>
          <cell r="CF26" t="str">
            <v>Annexation Ordinance/Filing Number</v>
          </cell>
          <cell r="CG26" t="str">
            <v>File Date of Annexation</v>
          </cell>
          <cell r="CH26" t="str">
            <v>HOUSING UNITS2 Annexed, Recorded Apr. 1-Jun. 30, 2017</v>
          </cell>
          <cell r="CI26" t="str">
            <v>POPULATION Annexed, Recorded Apr. 1-Jun. 30, 2017</v>
          </cell>
          <cell r="CJ26" t="str">
            <v>Certified Population on Jun. 30, 20173</v>
          </cell>
        </row>
        <row r="27">
          <cell r="CD27" t="str">
            <v>Washington County, con't.</v>
          </cell>
        </row>
        <row r="28">
          <cell r="CD28" t="str">
            <v>Hillsboro</v>
          </cell>
          <cell r="CE28">
            <v>99355</v>
          </cell>
          <cell r="CF28" t="str">
            <v xml:space="preserve">#6165 /AN2016-0052 </v>
          </cell>
          <cell r="CG28">
            <v>42531</v>
          </cell>
          <cell r="CH28">
            <v>0</v>
          </cell>
          <cell r="CI28">
            <v>0</v>
          </cell>
          <cell r="CJ28">
            <v>99364</v>
          </cell>
        </row>
        <row r="29">
          <cell r="CF29" t="str">
            <v xml:space="preserve">#6169 /AN2016-0053 </v>
          </cell>
          <cell r="CG29">
            <v>42531</v>
          </cell>
          <cell r="CH29">
            <v>0</v>
          </cell>
          <cell r="CI29">
            <v>0</v>
          </cell>
        </row>
        <row r="30">
          <cell r="CF30" t="str">
            <v xml:space="preserve">#6167 /AN2016-0056 </v>
          </cell>
          <cell r="CG30">
            <v>42538</v>
          </cell>
          <cell r="CH30">
            <v>1</v>
          </cell>
          <cell r="CI30">
            <v>0</v>
          </cell>
        </row>
        <row r="31">
          <cell r="CD31" t="str">
            <v>net revision**</v>
          </cell>
          <cell r="CF31" t="str">
            <v xml:space="preserve">#6175 /AN2016-0064 </v>
          </cell>
          <cell r="CG31">
            <v>42576</v>
          </cell>
          <cell r="CH31">
            <v>-15</v>
          </cell>
          <cell r="CI31">
            <v>-15</v>
          </cell>
        </row>
        <row r="32">
          <cell r="CF32" t="str">
            <v xml:space="preserve">#6180 /AN 2016-0081 </v>
          </cell>
          <cell r="CG32">
            <v>42632</v>
          </cell>
          <cell r="CH32">
            <v>1</v>
          </cell>
          <cell r="CI32">
            <v>1</v>
          </cell>
        </row>
        <row r="33">
          <cell r="CF33" t="str">
            <v xml:space="preserve">#6190, Metro WA7616 /AN2016-0104 </v>
          </cell>
          <cell r="CG33">
            <v>42710</v>
          </cell>
          <cell r="CH33">
            <v>0</v>
          </cell>
          <cell r="CI33">
            <v>0</v>
          </cell>
        </row>
        <row r="34">
          <cell r="CF34" t="str">
            <v xml:space="preserve">#6186, Metro WA7816 /AN2016-0107 </v>
          </cell>
          <cell r="CG34">
            <v>42716</v>
          </cell>
          <cell r="CH34">
            <v>1</v>
          </cell>
          <cell r="CI34">
            <v>2</v>
          </cell>
        </row>
        <row r="35">
          <cell r="CF35" t="str">
            <v xml:space="preserve">#6197, Metro WA7716 /AN2016-0108 </v>
          </cell>
          <cell r="CG35">
            <v>42716</v>
          </cell>
          <cell r="CH35">
            <v>7</v>
          </cell>
          <cell r="CI35">
            <v>11</v>
          </cell>
        </row>
        <row r="36">
          <cell r="CF36" t="str">
            <v xml:space="preserve">#6201 /AN2017-0023 </v>
          </cell>
          <cell r="CG36">
            <v>42760</v>
          </cell>
          <cell r="CH36">
            <v>1</v>
          </cell>
          <cell r="CI36">
            <v>7</v>
          </cell>
        </row>
        <row r="37">
          <cell r="CF37" t="str">
            <v xml:space="preserve">#6203 /AN2017-0024 </v>
          </cell>
          <cell r="CG37">
            <v>42762</v>
          </cell>
          <cell r="CH37">
            <v>2</v>
          </cell>
          <cell r="CI37">
            <v>3</v>
          </cell>
        </row>
        <row r="38">
          <cell r="CD38" t="str">
            <v>Hillsboro SUM</v>
          </cell>
          <cell r="CH38">
            <v>-2</v>
          </cell>
          <cell r="CI38">
            <v>9</v>
          </cell>
        </row>
        <row r="39">
          <cell r="CD39" t="str">
            <v>North Plains</v>
          </cell>
          <cell r="CE39">
            <v>2015</v>
          </cell>
          <cell r="CF39" t="str">
            <v xml:space="preserve">#442 North /AN2017-0040 </v>
          </cell>
          <cell r="CG39">
            <v>42824</v>
          </cell>
          <cell r="CH39">
            <v>1</v>
          </cell>
          <cell r="CI39">
            <v>1</v>
          </cell>
          <cell r="CJ39">
            <v>2016</v>
          </cell>
        </row>
        <row r="40">
          <cell r="CF40" t="str">
            <v xml:space="preserve">#443 East /AN2017-0039 </v>
          </cell>
          <cell r="CG40">
            <v>42824</v>
          </cell>
          <cell r="CH40">
            <v>0</v>
          </cell>
          <cell r="CI40">
            <v>0</v>
          </cell>
        </row>
        <row r="41">
          <cell r="CD41" t="str">
            <v>North Plains SUM</v>
          </cell>
          <cell r="CH41">
            <v>1</v>
          </cell>
          <cell r="CI41">
            <v>1</v>
          </cell>
        </row>
        <row r="42">
          <cell r="CD42" t="str">
            <v>Yamhill County</v>
          </cell>
        </row>
        <row r="43">
          <cell r="CD43" t="str">
            <v>Sheridan</v>
          </cell>
          <cell r="CE43">
            <v>6115</v>
          </cell>
          <cell r="CF43" t="str">
            <v xml:space="preserve">#2017-04 /AN 2017-0047 </v>
          </cell>
          <cell r="CG43">
            <v>42852</v>
          </cell>
          <cell r="CH43">
            <v>0</v>
          </cell>
          <cell r="CI43">
            <v>0</v>
          </cell>
          <cell r="CJ43">
            <v>6115</v>
          </cell>
        </row>
        <row r="44">
          <cell r="CD44" t="str">
            <v>Adair Village</v>
          </cell>
          <cell r="CJ44">
            <v>0</v>
          </cell>
        </row>
        <row r="45">
          <cell r="CD45" t="str">
            <v>Adams</v>
          </cell>
          <cell r="CJ45">
            <v>0</v>
          </cell>
        </row>
        <row r="46">
          <cell r="CD46" t="str">
            <v>Adrian</v>
          </cell>
          <cell r="CJ46">
            <v>0</v>
          </cell>
        </row>
        <row r="47">
          <cell r="CD47" t="str">
            <v>Albany</v>
          </cell>
          <cell r="CJ47">
            <v>0</v>
          </cell>
        </row>
        <row r="48">
          <cell r="CD48" t="str">
            <v>Amity</v>
          </cell>
          <cell r="CJ48">
            <v>0</v>
          </cell>
        </row>
        <row r="49">
          <cell r="CD49" t="str">
            <v>Antelope</v>
          </cell>
          <cell r="CJ49">
            <v>0</v>
          </cell>
        </row>
        <row r="50">
          <cell r="CD50" t="str">
            <v>Arlington</v>
          </cell>
          <cell r="CJ50">
            <v>0</v>
          </cell>
        </row>
        <row r="51">
          <cell r="CD51" t="str">
            <v>Ashland</v>
          </cell>
          <cell r="CJ51">
            <v>0</v>
          </cell>
        </row>
        <row r="52">
          <cell r="CD52" t="str">
            <v>Astoria</v>
          </cell>
          <cell r="CJ52">
            <v>0</v>
          </cell>
        </row>
        <row r="53">
          <cell r="CD53" t="str">
            <v>Athena</v>
          </cell>
          <cell r="CJ53">
            <v>0</v>
          </cell>
        </row>
        <row r="54">
          <cell r="CD54" t="str">
            <v>Aumsville</v>
          </cell>
          <cell r="CJ54">
            <v>0</v>
          </cell>
        </row>
        <row r="55">
          <cell r="CD55" t="str">
            <v>Aurora</v>
          </cell>
          <cell r="CJ55">
            <v>0</v>
          </cell>
        </row>
        <row r="56">
          <cell r="CD56" t="str">
            <v>Baker City</v>
          </cell>
          <cell r="CJ56">
            <v>0</v>
          </cell>
        </row>
        <row r="57">
          <cell r="CD57" t="str">
            <v>Bandon</v>
          </cell>
          <cell r="CJ57">
            <v>0</v>
          </cell>
        </row>
        <row r="58">
          <cell r="CD58" t="str">
            <v>Banks</v>
          </cell>
          <cell r="CJ58">
            <v>0</v>
          </cell>
        </row>
        <row r="59">
          <cell r="CD59" t="str">
            <v>Barlow</v>
          </cell>
          <cell r="CJ59">
            <v>0</v>
          </cell>
        </row>
        <row r="60">
          <cell r="CD60" t="str">
            <v>Bay City</v>
          </cell>
          <cell r="CJ60">
            <v>0</v>
          </cell>
        </row>
        <row r="61">
          <cell r="CD61" t="str">
            <v>Beaverton</v>
          </cell>
          <cell r="CJ61">
            <v>0</v>
          </cell>
        </row>
        <row r="62">
          <cell r="CD62" t="str">
            <v>Bend</v>
          </cell>
          <cell r="CJ62">
            <v>0</v>
          </cell>
        </row>
        <row r="63">
          <cell r="CD63" t="str">
            <v>Boardman</v>
          </cell>
          <cell r="CJ63">
            <v>0</v>
          </cell>
        </row>
        <row r="64">
          <cell r="CD64" t="str">
            <v>Bonanza</v>
          </cell>
          <cell r="CJ64">
            <v>0</v>
          </cell>
        </row>
        <row r="65">
          <cell r="CD65" t="str">
            <v>Brookings</v>
          </cell>
          <cell r="CJ65">
            <v>0</v>
          </cell>
        </row>
        <row r="66">
          <cell r="CD66" t="str">
            <v>Brownsville</v>
          </cell>
          <cell r="CJ66">
            <v>0</v>
          </cell>
        </row>
        <row r="67">
          <cell r="CD67" t="str">
            <v>Burns</v>
          </cell>
          <cell r="CJ67">
            <v>0</v>
          </cell>
        </row>
        <row r="68">
          <cell r="CD68" t="str">
            <v>Butte Falls</v>
          </cell>
          <cell r="CJ68">
            <v>0</v>
          </cell>
        </row>
        <row r="69">
          <cell r="CD69" t="str">
            <v>Canby</v>
          </cell>
          <cell r="CJ69">
            <v>0</v>
          </cell>
        </row>
        <row r="70">
          <cell r="CD70" t="str">
            <v>Cannon Beach</v>
          </cell>
          <cell r="CJ70">
            <v>0</v>
          </cell>
        </row>
        <row r="71">
          <cell r="CD71" t="str">
            <v>Canyon City</v>
          </cell>
          <cell r="CJ71">
            <v>0</v>
          </cell>
        </row>
        <row r="72">
          <cell r="CD72" t="str">
            <v>Canyonville</v>
          </cell>
          <cell r="CJ72">
            <v>0</v>
          </cell>
        </row>
        <row r="73">
          <cell r="CD73" t="str">
            <v>Carlton</v>
          </cell>
          <cell r="CJ73">
            <v>0</v>
          </cell>
        </row>
        <row r="74">
          <cell r="CD74" t="str">
            <v>Cascade Locks</v>
          </cell>
          <cell r="CJ74">
            <v>0</v>
          </cell>
        </row>
        <row r="75">
          <cell r="CD75" t="str">
            <v>Cave Junction</v>
          </cell>
          <cell r="CJ75">
            <v>0</v>
          </cell>
        </row>
        <row r="76">
          <cell r="CD76" t="str">
            <v>Central Point</v>
          </cell>
          <cell r="CJ76">
            <v>0</v>
          </cell>
        </row>
        <row r="77">
          <cell r="CD77" t="str">
            <v>Chiloquin</v>
          </cell>
          <cell r="CJ77">
            <v>0</v>
          </cell>
        </row>
        <row r="78">
          <cell r="CD78" t="str">
            <v>Clatskanie</v>
          </cell>
          <cell r="CJ78">
            <v>0</v>
          </cell>
        </row>
        <row r="79">
          <cell r="CD79" t="str">
            <v>Coburg</v>
          </cell>
          <cell r="CJ79">
            <v>0</v>
          </cell>
        </row>
        <row r="80">
          <cell r="CD80" t="str">
            <v>Columbia City</v>
          </cell>
          <cell r="CJ80">
            <v>0</v>
          </cell>
        </row>
        <row r="81">
          <cell r="CD81" t="str">
            <v>Condon</v>
          </cell>
          <cell r="CJ81">
            <v>0</v>
          </cell>
        </row>
        <row r="82">
          <cell r="CD82" t="str">
            <v>Coos Bay</v>
          </cell>
          <cell r="CJ82">
            <v>0</v>
          </cell>
        </row>
        <row r="83">
          <cell r="CD83" t="str">
            <v>Coquille</v>
          </cell>
          <cell r="CJ83">
            <v>0</v>
          </cell>
        </row>
        <row r="84">
          <cell r="CD84" t="str">
            <v>Cornelius</v>
          </cell>
          <cell r="CJ84">
            <v>0</v>
          </cell>
        </row>
        <row r="85">
          <cell r="CD85" t="str">
            <v>Corvallis</v>
          </cell>
          <cell r="CJ85">
            <v>0</v>
          </cell>
        </row>
        <row r="86">
          <cell r="CD86" t="str">
            <v>Cottage Grove</v>
          </cell>
          <cell r="CJ86">
            <v>0</v>
          </cell>
        </row>
        <row r="87">
          <cell r="CD87" t="str">
            <v>Cove</v>
          </cell>
          <cell r="CJ87">
            <v>0</v>
          </cell>
        </row>
        <row r="88">
          <cell r="CD88" t="str">
            <v>Creswell</v>
          </cell>
          <cell r="CJ88">
            <v>0</v>
          </cell>
        </row>
        <row r="89">
          <cell r="CD89" t="str">
            <v>Culver</v>
          </cell>
          <cell r="CJ89">
            <v>0</v>
          </cell>
        </row>
        <row r="90">
          <cell r="CD90" t="str">
            <v>Dallas</v>
          </cell>
          <cell r="CJ90">
            <v>0</v>
          </cell>
        </row>
        <row r="91">
          <cell r="CD91" t="str">
            <v>Damascus</v>
          </cell>
          <cell r="CJ91">
            <v>0</v>
          </cell>
        </row>
        <row r="92">
          <cell r="CD92" t="str">
            <v>Dayton</v>
          </cell>
          <cell r="CJ92">
            <v>0</v>
          </cell>
        </row>
        <row r="93">
          <cell r="CD93" t="str">
            <v>Dayville</v>
          </cell>
          <cell r="CJ93">
            <v>0</v>
          </cell>
        </row>
        <row r="94">
          <cell r="CD94" t="str">
            <v>Depoe Bay</v>
          </cell>
          <cell r="CJ94">
            <v>0</v>
          </cell>
        </row>
        <row r="95">
          <cell r="CD95" t="str">
            <v>Detroit</v>
          </cell>
          <cell r="CJ95">
            <v>0</v>
          </cell>
        </row>
        <row r="96">
          <cell r="CD96" t="str">
            <v>Donald</v>
          </cell>
          <cell r="CJ96">
            <v>0</v>
          </cell>
        </row>
        <row r="97">
          <cell r="CD97" t="str">
            <v>Drain</v>
          </cell>
          <cell r="CJ97">
            <v>0</v>
          </cell>
        </row>
        <row r="98">
          <cell r="CD98" t="str">
            <v>Dufur</v>
          </cell>
          <cell r="CJ98">
            <v>0</v>
          </cell>
        </row>
        <row r="99">
          <cell r="CD99" t="str">
            <v>Dundee</v>
          </cell>
          <cell r="CJ99">
            <v>0</v>
          </cell>
        </row>
        <row r="100">
          <cell r="CD100" t="str">
            <v>Dunes City</v>
          </cell>
          <cell r="CJ100">
            <v>0</v>
          </cell>
        </row>
        <row r="101">
          <cell r="CD101" t="str">
            <v>Durham</v>
          </cell>
          <cell r="CJ101">
            <v>0</v>
          </cell>
        </row>
        <row r="102">
          <cell r="CD102" t="str">
            <v>Eagle Point</v>
          </cell>
          <cell r="CJ102">
            <v>0</v>
          </cell>
        </row>
        <row r="103">
          <cell r="CD103" t="str">
            <v>Echo</v>
          </cell>
          <cell r="CJ103">
            <v>0</v>
          </cell>
        </row>
        <row r="104">
          <cell r="CD104" t="str">
            <v>Elgin</v>
          </cell>
          <cell r="CJ104">
            <v>0</v>
          </cell>
        </row>
        <row r="105">
          <cell r="CD105" t="str">
            <v>Elkton</v>
          </cell>
          <cell r="CJ105">
            <v>0</v>
          </cell>
        </row>
        <row r="106">
          <cell r="CD106" t="str">
            <v>Enterprise</v>
          </cell>
          <cell r="CJ106">
            <v>0</v>
          </cell>
        </row>
        <row r="107">
          <cell r="CD107" t="str">
            <v>Estacada</v>
          </cell>
          <cell r="CJ107">
            <v>0</v>
          </cell>
        </row>
        <row r="108">
          <cell r="CD108" t="str">
            <v>Eugene</v>
          </cell>
          <cell r="CJ108">
            <v>0</v>
          </cell>
        </row>
        <row r="109">
          <cell r="CD109" t="str">
            <v>Fairview</v>
          </cell>
          <cell r="CJ109">
            <v>0</v>
          </cell>
        </row>
        <row r="110">
          <cell r="CD110" t="str">
            <v>Falls City</v>
          </cell>
          <cell r="CJ110">
            <v>0</v>
          </cell>
        </row>
        <row r="111">
          <cell r="CD111" t="str">
            <v>Florence</v>
          </cell>
          <cell r="CJ111">
            <v>0</v>
          </cell>
        </row>
        <row r="112">
          <cell r="CD112" t="str">
            <v>Forest Grove</v>
          </cell>
          <cell r="CJ112">
            <v>0</v>
          </cell>
        </row>
        <row r="113">
          <cell r="CD113" t="str">
            <v>Fossil</v>
          </cell>
          <cell r="CJ113">
            <v>0</v>
          </cell>
        </row>
        <row r="114">
          <cell r="CD114" t="str">
            <v>Garibaldi</v>
          </cell>
          <cell r="CJ114">
            <v>0</v>
          </cell>
        </row>
        <row r="115">
          <cell r="CD115" t="str">
            <v>Gaston</v>
          </cell>
          <cell r="CJ115">
            <v>0</v>
          </cell>
        </row>
        <row r="116">
          <cell r="CD116" t="str">
            <v>Gates</v>
          </cell>
          <cell r="CJ116">
            <v>0</v>
          </cell>
        </row>
        <row r="117">
          <cell r="CD117" t="str">
            <v>Gearhart</v>
          </cell>
          <cell r="CJ117">
            <v>0</v>
          </cell>
        </row>
        <row r="118">
          <cell r="CD118" t="str">
            <v>Gervais</v>
          </cell>
          <cell r="CJ118">
            <v>0</v>
          </cell>
        </row>
        <row r="119">
          <cell r="CD119" t="str">
            <v>Gladstone</v>
          </cell>
          <cell r="CJ119">
            <v>0</v>
          </cell>
        </row>
        <row r="120">
          <cell r="CD120" t="str">
            <v>Glendale</v>
          </cell>
          <cell r="CJ120">
            <v>0</v>
          </cell>
        </row>
        <row r="121">
          <cell r="CD121" t="str">
            <v>Gold Beach</v>
          </cell>
          <cell r="CJ121">
            <v>0</v>
          </cell>
        </row>
        <row r="122">
          <cell r="CD122" t="str">
            <v>Gold Hill</v>
          </cell>
          <cell r="CJ122">
            <v>0</v>
          </cell>
        </row>
        <row r="123">
          <cell r="CD123" t="str">
            <v>Granite</v>
          </cell>
          <cell r="CJ123">
            <v>0</v>
          </cell>
        </row>
        <row r="124">
          <cell r="CD124" t="str">
            <v>Grants Pass</v>
          </cell>
          <cell r="CJ124">
            <v>0</v>
          </cell>
        </row>
        <row r="125">
          <cell r="CD125" t="str">
            <v>Grass Valley</v>
          </cell>
          <cell r="CJ125">
            <v>0</v>
          </cell>
        </row>
        <row r="126">
          <cell r="CD126" t="str">
            <v>Greenhorn</v>
          </cell>
          <cell r="CJ126">
            <v>0</v>
          </cell>
        </row>
        <row r="127">
          <cell r="CD127" t="str">
            <v>Gresham</v>
          </cell>
          <cell r="CJ127">
            <v>0</v>
          </cell>
        </row>
        <row r="128">
          <cell r="CD128" t="str">
            <v>Haines</v>
          </cell>
          <cell r="CJ128">
            <v>0</v>
          </cell>
        </row>
        <row r="129">
          <cell r="CD129" t="str">
            <v>Halfway</v>
          </cell>
          <cell r="CJ129">
            <v>0</v>
          </cell>
        </row>
        <row r="130">
          <cell r="CD130" t="str">
            <v>Halsey</v>
          </cell>
          <cell r="CJ130">
            <v>0</v>
          </cell>
        </row>
        <row r="131">
          <cell r="CD131" t="str">
            <v>Happy Valley</v>
          </cell>
          <cell r="CJ131">
            <v>0</v>
          </cell>
        </row>
        <row r="132">
          <cell r="CD132" t="str">
            <v>Harrisburg</v>
          </cell>
          <cell r="CJ132">
            <v>0</v>
          </cell>
        </row>
        <row r="133">
          <cell r="CD133" t="str">
            <v>Helix</v>
          </cell>
          <cell r="CJ133">
            <v>0</v>
          </cell>
        </row>
        <row r="134">
          <cell r="CD134" t="str">
            <v>Heppner</v>
          </cell>
          <cell r="CJ134">
            <v>0</v>
          </cell>
        </row>
        <row r="135">
          <cell r="CD135" t="str">
            <v>Hermiston</v>
          </cell>
          <cell r="CJ135">
            <v>0</v>
          </cell>
        </row>
        <row r="136">
          <cell r="CD136" t="str">
            <v>Hillsboro</v>
          </cell>
          <cell r="CJ136">
            <v>0</v>
          </cell>
        </row>
        <row r="137">
          <cell r="CD137" t="str">
            <v>Hines</v>
          </cell>
          <cell r="CJ137">
            <v>0</v>
          </cell>
        </row>
        <row r="138">
          <cell r="CD138" t="str">
            <v>Hood River</v>
          </cell>
          <cell r="CJ138">
            <v>0</v>
          </cell>
        </row>
        <row r="139">
          <cell r="CD139" t="str">
            <v>Hubbard</v>
          </cell>
          <cell r="CJ139">
            <v>0</v>
          </cell>
        </row>
        <row r="140">
          <cell r="CD140" t="str">
            <v>Huntington</v>
          </cell>
          <cell r="CJ140">
            <v>0</v>
          </cell>
        </row>
        <row r="141">
          <cell r="CD141" t="str">
            <v>Idanha</v>
          </cell>
          <cell r="CJ141">
            <v>0</v>
          </cell>
        </row>
        <row r="142">
          <cell r="CD142" t="str">
            <v>Imbler</v>
          </cell>
          <cell r="CJ142">
            <v>0</v>
          </cell>
        </row>
        <row r="143">
          <cell r="CD143" t="str">
            <v>Independence</v>
          </cell>
          <cell r="CJ143">
            <v>0</v>
          </cell>
        </row>
        <row r="144">
          <cell r="CD144" t="str">
            <v>Ione</v>
          </cell>
          <cell r="CJ144">
            <v>0</v>
          </cell>
        </row>
        <row r="145">
          <cell r="CD145" t="str">
            <v>Irrigon</v>
          </cell>
          <cell r="CJ145">
            <v>0</v>
          </cell>
        </row>
        <row r="146">
          <cell r="CD146" t="str">
            <v>Island City</v>
          </cell>
          <cell r="CJ146">
            <v>0</v>
          </cell>
        </row>
        <row r="147">
          <cell r="CD147" t="str">
            <v>Jacksonville</v>
          </cell>
          <cell r="CJ147">
            <v>0</v>
          </cell>
        </row>
        <row r="148">
          <cell r="CD148" t="str">
            <v>Jefferson</v>
          </cell>
          <cell r="CJ148">
            <v>0</v>
          </cell>
        </row>
        <row r="149">
          <cell r="CD149" t="str">
            <v>John Day</v>
          </cell>
          <cell r="CJ149">
            <v>0</v>
          </cell>
        </row>
        <row r="150">
          <cell r="CD150" t="str">
            <v>Johnson City</v>
          </cell>
          <cell r="CJ150">
            <v>0</v>
          </cell>
        </row>
        <row r="151">
          <cell r="CD151" t="str">
            <v>Jordan Valley</v>
          </cell>
          <cell r="CJ151">
            <v>0</v>
          </cell>
        </row>
        <row r="152">
          <cell r="CD152" t="str">
            <v>Joseph</v>
          </cell>
          <cell r="CJ152">
            <v>0</v>
          </cell>
        </row>
        <row r="153">
          <cell r="CD153" t="str">
            <v>Junction City</v>
          </cell>
          <cell r="CJ153">
            <v>0</v>
          </cell>
        </row>
        <row r="154">
          <cell r="CD154" t="str">
            <v>Keizer</v>
          </cell>
          <cell r="CJ154">
            <v>0</v>
          </cell>
        </row>
        <row r="155">
          <cell r="CD155" t="str">
            <v>King City</v>
          </cell>
          <cell r="CJ155">
            <v>0</v>
          </cell>
        </row>
        <row r="156">
          <cell r="CD156" t="str">
            <v>Klamath Falls</v>
          </cell>
          <cell r="CJ156">
            <v>0</v>
          </cell>
        </row>
        <row r="157">
          <cell r="CD157" t="str">
            <v>La Grande</v>
          </cell>
          <cell r="CJ157">
            <v>0</v>
          </cell>
        </row>
        <row r="158">
          <cell r="CD158" t="str">
            <v>La Pine</v>
          </cell>
          <cell r="CJ158">
            <v>0</v>
          </cell>
        </row>
        <row r="159">
          <cell r="CD159" t="str">
            <v>Lafayette</v>
          </cell>
          <cell r="CJ159">
            <v>0</v>
          </cell>
        </row>
        <row r="160">
          <cell r="CD160" t="str">
            <v>Lake Oswego</v>
          </cell>
          <cell r="CJ160">
            <v>0</v>
          </cell>
        </row>
        <row r="161">
          <cell r="CD161" t="str">
            <v>Lakeside</v>
          </cell>
          <cell r="CJ161">
            <v>0</v>
          </cell>
        </row>
        <row r="162">
          <cell r="CD162" t="str">
            <v>Lakeview</v>
          </cell>
          <cell r="CJ162">
            <v>0</v>
          </cell>
        </row>
        <row r="163">
          <cell r="CD163" t="str">
            <v>Lebanon</v>
          </cell>
          <cell r="CJ163">
            <v>0</v>
          </cell>
        </row>
        <row r="164">
          <cell r="CD164" t="str">
            <v>Lexington</v>
          </cell>
          <cell r="CJ164">
            <v>0</v>
          </cell>
        </row>
        <row r="165">
          <cell r="CD165" t="str">
            <v>Lincoln City</v>
          </cell>
          <cell r="CJ165">
            <v>0</v>
          </cell>
        </row>
        <row r="166">
          <cell r="CD166" t="str">
            <v>Lonerock</v>
          </cell>
          <cell r="CJ166">
            <v>0</v>
          </cell>
        </row>
        <row r="167">
          <cell r="CD167" t="str">
            <v>Long Creek</v>
          </cell>
          <cell r="CJ167">
            <v>0</v>
          </cell>
        </row>
        <row r="168">
          <cell r="CD168" t="str">
            <v>Lostine</v>
          </cell>
          <cell r="CJ168">
            <v>0</v>
          </cell>
        </row>
        <row r="169">
          <cell r="CD169" t="str">
            <v>Lowell</v>
          </cell>
          <cell r="CJ169">
            <v>0</v>
          </cell>
        </row>
        <row r="170">
          <cell r="CD170" t="str">
            <v>Lyons</v>
          </cell>
          <cell r="CJ170">
            <v>0</v>
          </cell>
        </row>
        <row r="171">
          <cell r="CD171" t="str">
            <v>Madras</v>
          </cell>
          <cell r="CJ171">
            <v>0</v>
          </cell>
        </row>
        <row r="172">
          <cell r="CD172" t="str">
            <v>Malin</v>
          </cell>
          <cell r="CJ172">
            <v>0</v>
          </cell>
        </row>
        <row r="173">
          <cell r="CD173" t="str">
            <v>Manzanita</v>
          </cell>
          <cell r="CJ173">
            <v>0</v>
          </cell>
        </row>
        <row r="174">
          <cell r="CD174" t="str">
            <v>Maupin</v>
          </cell>
          <cell r="CJ174">
            <v>0</v>
          </cell>
        </row>
        <row r="175">
          <cell r="CD175" t="str">
            <v>Maywood Park</v>
          </cell>
          <cell r="CJ175">
            <v>0</v>
          </cell>
        </row>
        <row r="176">
          <cell r="CD176" t="str">
            <v>McMinnville</v>
          </cell>
          <cell r="CJ176">
            <v>0</v>
          </cell>
        </row>
        <row r="177">
          <cell r="CD177" t="str">
            <v>Medford</v>
          </cell>
          <cell r="CJ177">
            <v>0</v>
          </cell>
        </row>
        <row r="178">
          <cell r="CD178" t="str">
            <v>Merrill</v>
          </cell>
          <cell r="CJ178">
            <v>0</v>
          </cell>
        </row>
        <row r="179">
          <cell r="CD179" t="str">
            <v>Metolius</v>
          </cell>
          <cell r="CJ179">
            <v>0</v>
          </cell>
        </row>
        <row r="180">
          <cell r="CD180" t="str">
            <v>Mill City</v>
          </cell>
          <cell r="CJ180">
            <v>0</v>
          </cell>
        </row>
        <row r="181">
          <cell r="CD181" t="str">
            <v>Millersburg</v>
          </cell>
          <cell r="CJ181">
            <v>0</v>
          </cell>
        </row>
        <row r="182">
          <cell r="CD182" t="str">
            <v>Milton-Freewater</v>
          </cell>
          <cell r="CJ182">
            <v>0</v>
          </cell>
        </row>
        <row r="183">
          <cell r="CD183" t="str">
            <v>Milwaukie</v>
          </cell>
          <cell r="CJ183">
            <v>0</v>
          </cell>
        </row>
        <row r="184">
          <cell r="CD184" t="str">
            <v>Mitchell</v>
          </cell>
          <cell r="CJ184">
            <v>0</v>
          </cell>
        </row>
        <row r="185">
          <cell r="CD185" t="str">
            <v>Molalla</v>
          </cell>
          <cell r="CJ185">
            <v>0</v>
          </cell>
        </row>
        <row r="186">
          <cell r="CD186" t="str">
            <v>Monmouth</v>
          </cell>
          <cell r="CJ186">
            <v>0</v>
          </cell>
        </row>
        <row r="187">
          <cell r="CD187" t="str">
            <v>Monroe</v>
          </cell>
          <cell r="CJ187">
            <v>0</v>
          </cell>
        </row>
        <row r="188">
          <cell r="CD188" t="str">
            <v>Monument</v>
          </cell>
          <cell r="CJ188">
            <v>0</v>
          </cell>
        </row>
        <row r="189">
          <cell r="CD189" t="str">
            <v>Moro</v>
          </cell>
          <cell r="CJ189">
            <v>0</v>
          </cell>
        </row>
        <row r="190">
          <cell r="CD190" t="str">
            <v>Mosier</v>
          </cell>
          <cell r="CJ190">
            <v>0</v>
          </cell>
        </row>
        <row r="191">
          <cell r="CD191" t="str">
            <v>Mt. Angel</v>
          </cell>
          <cell r="CJ191">
            <v>0</v>
          </cell>
        </row>
        <row r="192">
          <cell r="CD192" t="str">
            <v>Mt. Vernon</v>
          </cell>
          <cell r="CJ192">
            <v>0</v>
          </cell>
        </row>
        <row r="193">
          <cell r="CD193" t="str">
            <v>Myrtle Creek</v>
          </cell>
          <cell r="CJ193">
            <v>0</v>
          </cell>
        </row>
        <row r="194">
          <cell r="CD194" t="str">
            <v>Myrtle Point</v>
          </cell>
          <cell r="CJ194">
            <v>0</v>
          </cell>
        </row>
        <row r="195">
          <cell r="CD195" t="str">
            <v>Nehalem</v>
          </cell>
          <cell r="CJ195">
            <v>0</v>
          </cell>
        </row>
        <row r="196">
          <cell r="CD196" t="str">
            <v>Newberg</v>
          </cell>
          <cell r="CJ196">
            <v>0</v>
          </cell>
        </row>
        <row r="197">
          <cell r="CD197" t="str">
            <v>Newport</v>
          </cell>
          <cell r="CJ197">
            <v>0</v>
          </cell>
        </row>
        <row r="198">
          <cell r="CD198" t="str">
            <v>North Bend</v>
          </cell>
          <cell r="CJ198">
            <v>0</v>
          </cell>
        </row>
        <row r="199">
          <cell r="CD199" t="str">
            <v>North Plains</v>
          </cell>
          <cell r="CJ199">
            <v>0</v>
          </cell>
        </row>
        <row r="200">
          <cell r="CD200" t="str">
            <v>North Powder</v>
          </cell>
          <cell r="CJ200">
            <v>0</v>
          </cell>
        </row>
        <row r="201">
          <cell r="CD201" t="str">
            <v>Nyssa</v>
          </cell>
          <cell r="CJ201">
            <v>0</v>
          </cell>
        </row>
        <row r="202">
          <cell r="CD202" t="str">
            <v>Oakland</v>
          </cell>
          <cell r="CJ202">
            <v>0</v>
          </cell>
        </row>
        <row r="203">
          <cell r="CD203" t="str">
            <v>Oakridge</v>
          </cell>
          <cell r="CJ203">
            <v>0</v>
          </cell>
        </row>
        <row r="204">
          <cell r="CD204" t="str">
            <v>Ontario</v>
          </cell>
          <cell r="CJ204">
            <v>0</v>
          </cell>
        </row>
        <row r="205">
          <cell r="CD205" t="str">
            <v>Oregon City</v>
          </cell>
          <cell r="CJ205">
            <v>0</v>
          </cell>
        </row>
        <row r="206">
          <cell r="CD206" t="str">
            <v>Paisley</v>
          </cell>
          <cell r="CJ206">
            <v>0</v>
          </cell>
        </row>
        <row r="207">
          <cell r="CD207" t="str">
            <v>Pendleton</v>
          </cell>
          <cell r="CJ207">
            <v>0</v>
          </cell>
        </row>
        <row r="208">
          <cell r="CD208" t="str">
            <v>Philomath</v>
          </cell>
          <cell r="CJ208">
            <v>0</v>
          </cell>
        </row>
        <row r="209">
          <cell r="CD209" t="str">
            <v>Phoenix</v>
          </cell>
          <cell r="CJ209">
            <v>0</v>
          </cell>
        </row>
        <row r="210">
          <cell r="CD210" t="str">
            <v>Pilot Rock</v>
          </cell>
          <cell r="CJ210">
            <v>0</v>
          </cell>
        </row>
        <row r="211">
          <cell r="CD211" t="str">
            <v>Port Orford</v>
          </cell>
          <cell r="CJ211">
            <v>0</v>
          </cell>
        </row>
        <row r="212">
          <cell r="CD212" t="str">
            <v>Portland</v>
          </cell>
          <cell r="CJ212">
            <v>0</v>
          </cell>
        </row>
        <row r="213">
          <cell r="CD213" t="str">
            <v>Powers</v>
          </cell>
          <cell r="CJ213">
            <v>0</v>
          </cell>
        </row>
        <row r="214">
          <cell r="CD214" t="str">
            <v>Prairie City</v>
          </cell>
          <cell r="CJ214">
            <v>0</v>
          </cell>
        </row>
        <row r="215">
          <cell r="CD215" t="str">
            <v>Prescott</v>
          </cell>
          <cell r="CJ215">
            <v>0</v>
          </cell>
        </row>
        <row r="216">
          <cell r="CD216" t="str">
            <v>Prineville</v>
          </cell>
          <cell r="CJ216">
            <v>0</v>
          </cell>
        </row>
        <row r="217">
          <cell r="CD217" t="str">
            <v>Rainier</v>
          </cell>
          <cell r="CJ217">
            <v>0</v>
          </cell>
        </row>
        <row r="218">
          <cell r="CD218" t="str">
            <v>Redmond</v>
          </cell>
          <cell r="CJ218">
            <v>0</v>
          </cell>
        </row>
        <row r="219">
          <cell r="CD219" t="str">
            <v>Reedsport</v>
          </cell>
          <cell r="CJ219">
            <v>0</v>
          </cell>
        </row>
        <row r="220">
          <cell r="CD220" t="str">
            <v>Richland</v>
          </cell>
          <cell r="CJ220">
            <v>0</v>
          </cell>
        </row>
        <row r="221">
          <cell r="CD221" t="str">
            <v>Riddle</v>
          </cell>
          <cell r="CJ221">
            <v>0</v>
          </cell>
        </row>
        <row r="222">
          <cell r="CD222" t="str">
            <v>Rivergrove</v>
          </cell>
          <cell r="CJ222">
            <v>0</v>
          </cell>
        </row>
        <row r="223">
          <cell r="CD223" t="str">
            <v>Rockaway Beach</v>
          </cell>
          <cell r="CJ223">
            <v>0</v>
          </cell>
        </row>
        <row r="224">
          <cell r="CD224" t="str">
            <v>Rogue River</v>
          </cell>
          <cell r="CJ224">
            <v>0</v>
          </cell>
        </row>
        <row r="225">
          <cell r="CD225" t="str">
            <v>Roseburg</v>
          </cell>
          <cell r="CJ225">
            <v>0</v>
          </cell>
        </row>
        <row r="226">
          <cell r="CD226" t="str">
            <v>Rufus</v>
          </cell>
          <cell r="CJ226">
            <v>0</v>
          </cell>
        </row>
        <row r="227">
          <cell r="CD227" t="str">
            <v>Salem</v>
          </cell>
          <cell r="CJ227">
            <v>0</v>
          </cell>
        </row>
        <row r="228">
          <cell r="CD228" t="str">
            <v>Sandy</v>
          </cell>
          <cell r="CJ228">
            <v>0</v>
          </cell>
        </row>
        <row r="229">
          <cell r="CD229" t="str">
            <v>Scappoose</v>
          </cell>
          <cell r="CJ229">
            <v>0</v>
          </cell>
        </row>
        <row r="230">
          <cell r="CD230" t="str">
            <v>Scio</v>
          </cell>
          <cell r="CJ230">
            <v>0</v>
          </cell>
        </row>
        <row r="231">
          <cell r="CD231" t="str">
            <v>Scotts Mills</v>
          </cell>
          <cell r="CJ231">
            <v>0</v>
          </cell>
        </row>
        <row r="232">
          <cell r="CD232" t="str">
            <v>Seaside</v>
          </cell>
          <cell r="CJ232">
            <v>0</v>
          </cell>
        </row>
        <row r="233">
          <cell r="CD233" t="str">
            <v>Seneca</v>
          </cell>
          <cell r="CJ233">
            <v>0</v>
          </cell>
        </row>
        <row r="234">
          <cell r="CD234" t="str">
            <v>Shady Cove</v>
          </cell>
          <cell r="CJ234">
            <v>0</v>
          </cell>
        </row>
        <row r="235">
          <cell r="CD235" t="str">
            <v>Shaniko</v>
          </cell>
          <cell r="CJ235">
            <v>0</v>
          </cell>
        </row>
        <row r="236">
          <cell r="CD236" t="str">
            <v>Sheridan</v>
          </cell>
          <cell r="CJ236">
            <v>0</v>
          </cell>
        </row>
        <row r="237">
          <cell r="CD237" t="str">
            <v>Sherwood</v>
          </cell>
          <cell r="CJ237">
            <v>0</v>
          </cell>
        </row>
        <row r="238">
          <cell r="CD238" t="str">
            <v>Siletz</v>
          </cell>
          <cell r="CJ238">
            <v>0</v>
          </cell>
        </row>
        <row r="239">
          <cell r="CD239" t="str">
            <v>Silverton</v>
          </cell>
          <cell r="CJ239">
            <v>0</v>
          </cell>
        </row>
        <row r="240">
          <cell r="CD240" t="str">
            <v>Sisters</v>
          </cell>
          <cell r="CJ240">
            <v>0</v>
          </cell>
        </row>
        <row r="241">
          <cell r="CD241" t="str">
            <v>Sodaville</v>
          </cell>
          <cell r="CJ241">
            <v>0</v>
          </cell>
        </row>
        <row r="242">
          <cell r="CD242" t="str">
            <v>Spray</v>
          </cell>
          <cell r="CJ242">
            <v>0</v>
          </cell>
        </row>
        <row r="243">
          <cell r="CD243" t="str">
            <v>Springfield</v>
          </cell>
          <cell r="CJ243">
            <v>0</v>
          </cell>
        </row>
        <row r="244">
          <cell r="CD244" t="str">
            <v>St. Helens</v>
          </cell>
          <cell r="CJ244">
            <v>0</v>
          </cell>
        </row>
        <row r="245">
          <cell r="CD245" t="str">
            <v>St. Paul</v>
          </cell>
          <cell r="CJ245">
            <v>0</v>
          </cell>
        </row>
        <row r="246">
          <cell r="CD246" t="str">
            <v>Stanfield</v>
          </cell>
          <cell r="CJ246">
            <v>0</v>
          </cell>
        </row>
        <row r="247">
          <cell r="CD247" t="str">
            <v>Stayton</v>
          </cell>
          <cell r="CJ247">
            <v>0</v>
          </cell>
        </row>
        <row r="248">
          <cell r="CD248" t="str">
            <v>Sublimity</v>
          </cell>
          <cell r="CJ248">
            <v>0</v>
          </cell>
        </row>
        <row r="249">
          <cell r="CD249" t="str">
            <v>Summerville</v>
          </cell>
          <cell r="CJ249">
            <v>0</v>
          </cell>
        </row>
        <row r="250">
          <cell r="CD250" t="str">
            <v>Sumpter</v>
          </cell>
          <cell r="CJ250">
            <v>0</v>
          </cell>
        </row>
        <row r="251">
          <cell r="CD251" t="str">
            <v>Sutherlin</v>
          </cell>
          <cell r="CJ251">
            <v>0</v>
          </cell>
        </row>
        <row r="252">
          <cell r="CD252" t="str">
            <v>Sweet Home</v>
          </cell>
          <cell r="CJ252">
            <v>0</v>
          </cell>
        </row>
        <row r="253">
          <cell r="CD253" t="str">
            <v>Talent</v>
          </cell>
          <cell r="CJ253">
            <v>0</v>
          </cell>
        </row>
        <row r="254">
          <cell r="CD254" t="str">
            <v>Tangent</v>
          </cell>
          <cell r="CJ254">
            <v>0</v>
          </cell>
        </row>
        <row r="255">
          <cell r="CD255" t="str">
            <v>The Dalles</v>
          </cell>
          <cell r="CJ255">
            <v>0</v>
          </cell>
        </row>
        <row r="256">
          <cell r="CD256" t="str">
            <v>Tigard</v>
          </cell>
          <cell r="CJ256">
            <v>0</v>
          </cell>
        </row>
        <row r="257">
          <cell r="CD257" t="str">
            <v>Tillamook</v>
          </cell>
          <cell r="CJ257">
            <v>0</v>
          </cell>
        </row>
        <row r="258">
          <cell r="CD258" t="str">
            <v>Toledo</v>
          </cell>
          <cell r="CJ258">
            <v>0</v>
          </cell>
        </row>
        <row r="259">
          <cell r="CD259" t="str">
            <v>Troutdale</v>
          </cell>
          <cell r="CJ259">
            <v>0</v>
          </cell>
        </row>
        <row r="260">
          <cell r="CD260" t="str">
            <v>Tualatin</v>
          </cell>
          <cell r="CJ260">
            <v>0</v>
          </cell>
        </row>
        <row r="261">
          <cell r="CD261" t="str">
            <v>Turner</v>
          </cell>
          <cell r="CJ261">
            <v>0</v>
          </cell>
        </row>
        <row r="262">
          <cell r="CD262" t="str">
            <v>Ukiah</v>
          </cell>
          <cell r="CJ262">
            <v>0</v>
          </cell>
        </row>
        <row r="263">
          <cell r="CD263" t="str">
            <v>Umatilla</v>
          </cell>
          <cell r="CJ263">
            <v>0</v>
          </cell>
        </row>
        <row r="264">
          <cell r="CD264" t="str">
            <v>Union</v>
          </cell>
          <cell r="CJ264">
            <v>0</v>
          </cell>
        </row>
        <row r="265">
          <cell r="CD265" t="str">
            <v>Unity</v>
          </cell>
          <cell r="CJ265">
            <v>0</v>
          </cell>
        </row>
        <row r="266">
          <cell r="CD266" t="str">
            <v>Vale</v>
          </cell>
          <cell r="CJ266">
            <v>0</v>
          </cell>
        </row>
        <row r="267">
          <cell r="CD267" t="str">
            <v>Veneta</v>
          </cell>
          <cell r="CJ267">
            <v>0</v>
          </cell>
        </row>
        <row r="268">
          <cell r="CD268" t="str">
            <v>Vernonia</v>
          </cell>
          <cell r="CJ268">
            <v>0</v>
          </cell>
        </row>
        <row r="269">
          <cell r="CD269" t="str">
            <v>Waldport</v>
          </cell>
          <cell r="CJ269">
            <v>0</v>
          </cell>
        </row>
        <row r="270">
          <cell r="CD270" t="str">
            <v>Wallowa</v>
          </cell>
          <cell r="CJ270">
            <v>0</v>
          </cell>
        </row>
        <row r="271">
          <cell r="CD271" t="str">
            <v>Warrenton</v>
          </cell>
          <cell r="CJ271">
            <v>0</v>
          </cell>
        </row>
        <row r="272">
          <cell r="CD272" t="str">
            <v>Wasco</v>
          </cell>
          <cell r="CJ272">
            <v>0</v>
          </cell>
        </row>
        <row r="273">
          <cell r="CD273" t="str">
            <v>Waterloo</v>
          </cell>
          <cell r="CJ273">
            <v>0</v>
          </cell>
        </row>
        <row r="274">
          <cell r="CD274" t="str">
            <v>West Linn</v>
          </cell>
          <cell r="CJ274">
            <v>0</v>
          </cell>
        </row>
        <row r="275">
          <cell r="CD275" t="str">
            <v>Westfir</v>
          </cell>
          <cell r="CJ275">
            <v>0</v>
          </cell>
        </row>
        <row r="276">
          <cell r="CD276" t="str">
            <v>Weston</v>
          </cell>
          <cell r="CJ276">
            <v>0</v>
          </cell>
        </row>
        <row r="277">
          <cell r="CD277" t="str">
            <v>Wheeler</v>
          </cell>
          <cell r="CJ277">
            <v>0</v>
          </cell>
        </row>
        <row r="278">
          <cell r="CD278" t="str">
            <v>Willamina</v>
          </cell>
          <cell r="CJ278">
            <v>0</v>
          </cell>
        </row>
        <row r="279">
          <cell r="CD279" t="str">
            <v>Wilsonville</v>
          </cell>
          <cell r="CJ279">
            <v>0</v>
          </cell>
        </row>
        <row r="280">
          <cell r="CD280" t="str">
            <v>Winston</v>
          </cell>
          <cell r="CJ280">
            <v>0</v>
          </cell>
        </row>
        <row r="281">
          <cell r="CD281" t="str">
            <v>Wood Village</v>
          </cell>
          <cell r="CJ281">
            <v>0</v>
          </cell>
        </row>
        <row r="282">
          <cell r="CD282" t="str">
            <v>Woodburn</v>
          </cell>
          <cell r="CJ282">
            <v>0</v>
          </cell>
        </row>
        <row r="283">
          <cell r="CD283" t="str">
            <v>Yachats</v>
          </cell>
          <cell r="CJ283">
            <v>0</v>
          </cell>
        </row>
        <row r="284">
          <cell r="CD284" t="str">
            <v>Yamhill</v>
          </cell>
          <cell r="CJ284">
            <v>0</v>
          </cell>
        </row>
        <row r="285">
          <cell r="CD285" t="str">
            <v>Yoncalla</v>
          </cell>
          <cell r="CJ285">
            <v>0</v>
          </cell>
        </row>
      </sheetData>
      <sheetData sheetId="24"/>
      <sheetData sheetId="25">
        <row r="5">
          <cell r="CB5" t="str">
            <v>City by County</v>
          </cell>
          <cell r="CC5" t="str">
            <v>Previously Certified Population1</v>
          </cell>
          <cell r="CD5" t="str">
            <v>Annexation Ordinance/Filing Number</v>
          </cell>
          <cell r="CE5" t="str">
            <v>File Date of Annexation</v>
          </cell>
          <cell r="CF5" t="str">
            <v>HOUSING UNITS2 Annexed, Recorded Jul. 1-Sept. 30, 2017</v>
          </cell>
          <cell r="CG5" t="str">
            <v>POPULATION Annexed, Recorded Jul. 1-Sept. 30, 2017</v>
          </cell>
          <cell r="CH5" t="str">
            <v>Certified Population on Sept. 30, 20173</v>
          </cell>
        </row>
        <row r="6">
          <cell r="CB6" t="str">
            <v>Clackamas County</v>
          </cell>
        </row>
        <row r="7">
          <cell r="CB7" t="str">
            <v>Lake Oswego</v>
          </cell>
          <cell r="CD7" t="str">
            <v xml:space="preserve">#2737 /AN2017-0060 </v>
          </cell>
          <cell r="CE7">
            <v>42905</v>
          </cell>
          <cell r="CF7">
            <v>1</v>
          </cell>
          <cell r="CG7">
            <v>0</v>
          </cell>
          <cell r="CH7">
            <v>37430</v>
          </cell>
        </row>
        <row r="8">
          <cell r="CB8" t="str">
            <v>Lake Oswego</v>
          </cell>
          <cell r="CC8">
            <v>37430</v>
          </cell>
          <cell r="CD8" t="str">
            <v xml:space="preserve">#2751 Amending 2739 (AN 17-0003) /AN2017-0075 </v>
          </cell>
          <cell r="CE8">
            <v>42949</v>
          </cell>
          <cell r="CF8">
            <v>1</v>
          </cell>
          <cell r="CG8">
            <v>5</v>
          </cell>
        </row>
        <row r="9">
          <cell r="CB9" t="str">
            <v>Lake Oswego</v>
          </cell>
          <cell r="CD9" t="str">
            <v xml:space="preserve">#2747 (AN 17-004) /AN2017-0074 </v>
          </cell>
          <cell r="CE9">
            <v>42949</v>
          </cell>
          <cell r="CF9">
            <v>1</v>
          </cell>
          <cell r="CG9">
            <v>0</v>
          </cell>
        </row>
        <row r="10">
          <cell r="CB10" t="str">
            <v>Lake Oswego SUM</v>
          </cell>
          <cell r="CF10">
            <v>3</v>
          </cell>
          <cell r="CG10">
            <v>5</v>
          </cell>
        </row>
        <row r="11">
          <cell r="CB11" t="str">
            <v>Milwaukie</v>
          </cell>
          <cell r="CC11">
            <v>20519</v>
          </cell>
          <cell r="CD11" t="str">
            <v xml:space="preserve">#2144 /AN2017-0048 </v>
          </cell>
          <cell r="CE11">
            <v>42866</v>
          </cell>
          <cell r="CF11">
            <v>1</v>
          </cell>
          <cell r="CG11">
            <v>2</v>
          </cell>
          <cell r="CH11">
            <v>20521</v>
          </cell>
        </row>
        <row r="12">
          <cell r="CD12" t="str">
            <v xml:space="preserve">#2150-(A-2017-003) /AN2017-0071 </v>
          </cell>
          <cell r="CE12">
            <v>42940</v>
          </cell>
          <cell r="CF12">
            <v>1</v>
          </cell>
          <cell r="CG12">
            <v>0</v>
          </cell>
        </row>
        <row r="13">
          <cell r="CB13" t="str">
            <v>Milwaukie SUM</v>
          </cell>
          <cell r="CF13">
            <v>2</v>
          </cell>
          <cell r="CG13">
            <v>2</v>
          </cell>
        </row>
        <row r="14">
          <cell r="CB14" t="str">
            <v>Columbia County</v>
          </cell>
        </row>
        <row r="15">
          <cell r="CB15" t="str">
            <v>Wilsonville*</v>
          </cell>
          <cell r="CC15">
            <v>23740</v>
          </cell>
          <cell r="CD15" t="str">
            <v xml:space="preserve">#807 (DB-0019) /AN2017-0106 </v>
          </cell>
          <cell r="CE15">
            <v>42992</v>
          </cell>
          <cell r="CF15">
            <v>0</v>
          </cell>
          <cell r="CG15">
            <v>0</v>
          </cell>
        </row>
        <row r="16">
          <cell r="CB16" t="str">
            <v>Crook County</v>
          </cell>
        </row>
        <row r="17">
          <cell r="CB17" t="str">
            <v>Prineville</v>
          </cell>
          <cell r="CC17">
            <v>9645</v>
          </cell>
          <cell r="CD17" t="str">
            <v xml:space="preserve">#1325 /AN2017-0104 </v>
          </cell>
          <cell r="CE17">
            <v>42989</v>
          </cell>
          <cell r="CF17">
            <v>0</v>
          </cell>
          <cell r="CG17">
            <v>0</v>
          </cell>
        </row>
        <row r="18">
          <cell r="CB18" t="str">
            <v>Douglas County</v>
          </cell>
        </row>
        <row r="19">
          <cell r="CB19" t="str">
            <v>Roseburg</v>
          </cell>
          <cell r="CC19">
            <v>22820</v>
          </cell>
          <cell r="CD19" t="str">
            <v xml:space="preserve">#3422 /AN2014-0032 </v>
          </cell>
          <cell r="CE19">
            <v>41711</v>
          </cell>
          <cell r="CF19">
            <v>1</v>
          </cell>
          <cell r="CG19">
            <v>2</v>
          </cell>
          <cell r="CH19">
            <v>23746</v>
          </cell>
        </row>
        <row r="20">
          <cell r="CD20" t="str">
            <v xml:space="preserve">#3423 /AN 2014-0033 </v>
          </cell>
          <cell r="CE20">
            <v>41711</v>
          </cell>
          <cell r="CF20">
            <v>346</v>
          </cell>
          <cell r="CG20">
            <v>726</v>
          </cell>
        </row>
        <row r="21">
          <cell r="CD21" t="str">
            <v xml:space="preserve">#3424 /AN2014-0034 </v>
          </cell>
          <cell r="CE21">
            <v>41711</v>
          </cell>
          <cell r="CF21">
            <v>102</v>
          </cell>
          <cell r="CG21">
            <v>198</v>
          </cell>
        </row>
        <row r="22">
          <cell r="CB22" t="str">
            <v>Roseburg SUM</v>
          </cell>
          <cell r="CF22">
            <v>449</v>
          </cell>
          <cell r="CG22">
            <v>926</v>
          </cell>
        </row>
        <row r="23">
          <cell r="CB23" t="str">
            <v>Jefferson County</v>
          </cell>
        </row>
        <row r="24">
          <cell r="CB24" t="str">
            <v>Madras</v>
          </cell>
          <cell r="CC24">
            <v>6275</v>
          </cell>
          <cell r="CD24" t="str">
            <v xml:space="preserve">#905 /AN2017-0080 </v>
          </cell>
          <cell r="CE24">
            <v>42943</v>
          </cell>
          <cell r="CF24">
            <v>0</v>
          </cell>
          <cell r="CG24">
            <v>0</v>
          </cell>
        </row>
        <row r="25">
          <cell r="CB25" t="str">
            <v>Lane County</v>
          </cell>
        </row>
        <row r="26">
          <cell r="CB26" t="str">
            <v>Cottage Grove</v>
          </cell>
          <cell r="CC26">
            <v>9892</v>
          </cell>
          <cell r="CD26" t="str">
            <v xml:space="preserve">#3083 /AN2017-0103 </v>
          </cell>
          <cell r="CE26">
            <v>42983</v>
          </cell>
          <cell r="CF26">
            <v>1</v>
          </cell>
          <cell r="CG26">
            <v>1</v>
          </cell>
        </row>
        <row r="27">
          <cell r="CB27" t="str">
            <v>Springfield</v>
          </cell>
          <cell r="CC27">
            <v>60421</v>
          </cell>
          <cell r="CD27" t="str">
            <v xml:space="preserve">#6370 (C SP 2017-ANX416-000002) /AN2017-0066 </v>
          </cell>
          <cell r="CE27">
            <v>42922</v>
          </cell>
          <cell r="CF27">
            <v>1</v>
          </cell>
          <cell r="CG27">
            <v>0</v>
          </cell>
        </row>
        <row r="28">
          <cell r="CB28" t="str">
            <v>City by County</v>
          </cell>
          <cell r="CC28" t="str">
            <v>Previously Certified Population1</v>
          </cell>
          <cell r="CD28" t="str">
            <v>Annexation Ordinance/Filing Number</v>
          </cell>
          <cell r="CE28" t="str">
            <v>File Date of Annexation</v>
          </cell>
          <cell r="CF28" t="str">
            <v>HOUSING UNITS2 Annexed, Recorded Jul. 1-Sept. 30, 2017</v>
          </cell>
          <cell r="CG28" t="str">
            <v>POPULATION Annexed, Recorded Jul. 1-Sept. 30, 2017</v>
          </cell>
          <cell r="CH28" t="str">
            <v>Certified Population on Sept. 30, 20173</v>
          </cell>
        </row>
        <row r="29">
          <cell r="CB29" t="str">
            <v>Marion County</v>
          </cell>
        </row>
        <row r="30">
          <cell r="CB30" t="str">
            <v>Salem*</v>
          </cell>
          <cell r="CC30">
            <v>162077</v>
          </cell>
          <cell r="CD30" t="str">
            <v xml:space="preserve">#18-17 /AN2017-0077 </v>
          </cell>
          <cell r="CE30">
            <v>42950</v>
          </cell>
          <cell r="CF30">
            <v>0</v>
          </cell>
          <cell r="CG30">
            <v>0</v>
          </cell>
        </row>
        <row r="31">
          <cell r="CB31" t="str">
            <v>Washington County</v>
          </cell>
        </row>
        <row r="32">
          <cell r="CB32" t="str">
            <v>Beaverton</v>
          </cell>
          <cell r="CC32">
            <v>95385</v>
          </cell>
          <cell r="CD32" t="str">
            <v xml:space="preserve">#4717_(ANX 2017-0002) /AN2017-0098 </v>
          </cell>
          <cell r="CE32">
            <v>42977</v>
          </cell>
          <cell r="CF32">
            <v>0</v>
          </cell>
          <cell r="CG32">
            <v>0</v>
          </cell>
        </row>
        <row r="33">
          <cell r="CB33" t="str">
            <v>Cornelius</v>
          </cell>
          <cell r="CC33">
            <v>11915</v>
          </cell>
          <cell r="CD33" t="str">
            <v xml:space="preserve">#2017-05 /AN2017-0095 </v>
          </cell>
          <cell r="CE33">
            <v>42970</v>
          </cell>
          <cell r="CF33">
            <v>0</v>
          </cell>
          <cell r="CG33">
            <v>0</v>
          </cell>
        </row>
        <row r="34">
          <cell r="CD34" t="str">
            <v xml:space="preserve">#2016-013 (AN-02-16) /AN2017-0102 </v>
          </cell>
          <cell r="CE34">
            <v>42984</v>
          </cell>
          <cell r="CF34">
            <v>1</v>
          </cell>
          <cell r="CG34">
            <v>0</v>
          </cell>
        </row>
        <row r="35">
          <cell r="CB35" t="str">
            <v>Cornelius SUM</v>
          </cell>
          <cell r="CF35">
            <v>1</v>
          </cell>
          <cell r="CG35">
            <v>0</v>
          </cell>
        </row>
        <row r="36">
          <cell r="CB36" t="str">
            <v>Hillsboro</v>
          </cell>
          <cell r="CC36">
            <v>99364</v>
          </cell>
          <cell r="CD36" t="str">
            <v xml:space="preserve">#624 (AN-006-17) /AN2017-0091 </v>
          </cell>
          <cell r="CE36">
            <v>42961</v>
          </cell>
          <cell r="CF36">
            <v>1</v>
          </cell>
          <cell r="CG36">
            <v>2</v>
          </cell>
        </row>
        <row r="37">
          <cell r="CD37" t="str">
            <v xml:space="preserve">#6234 (AN-005-17) /AN2017-0092 </v>
          </cell>
          <cell r="CE37">
            <v>42961</v>
          </cell>
          <cell r="CF37">
            <v>1</v>
          </cell>
          <cell r="CG37">
            <v>1</v>
          </cell>
        </row>
        <row r="38">
          <cell r="CB38" t="str">
            <v>Hillsboro SUM</v>
          </cell>
          <cell r="CF38">
            <v>2</v>
          </cell>
          <cell r="CG38">
            <v>3</v>
          </cell>
        </row>
        <row r="39">
          <cell r="CB39" t="str">
            <v>Tigard</v>
          </cell>
          <cell r="CC39">
            <v>49751</v>
          </cell>
          <cell r="CD39" t="str">
            <v xml:space="preserve">#2017-12 (ZCA2017-00010) Zone 6B /AN2017-0087 </v>
          </cell>
          <cell r="CE39">
            <v>42958</v>
          </cell>
          <cell r="CF39">
            <v>0</v>
          </cell>
          <cell r="CG39">
            <v>0</v>
          </cell>
        </row>
        <row r="40">
          <cell r="CD40" t="str">
            <v xml:space="preserve">#2017-17(ZAC217-00007) Zone 2 /AN2017-010 </v>
          </cell>
          <cell r="CE40">
            <v>43005</v>
          </cell>
          <cell r="CF40">
            <v>1</v>
          </cell>
          <cell r="CG40">
            <v>0</v>
          </cell>
        </row>
        <row r="41">
          <cell r="CB41" t="str">
            <v>Tigard SUM</v>
          </cell>
          <cell r="CF41">
            <v>1</v>
          </cell>
          <cell r="CG41">
            <v>0</v>
          </cell>
        </row>
        <row r="42">
          <cell r="CB42" t="str">
            <v>Yamhill County</v>
          </cell>
        </row>
        <row r="43">
          <cell r="CB43" t="str">
            <v>Amity</v>
          </cell>
          <cell r="CC43">
            <v>1620</v>
          </cell>
          <cell r="CD43" t="str">
            <v xml:space="preserve">#ORD 651 /AN2017-0061 </v>
          </cell>
          <cell r="CE43">
            <v>42906</v>
          </cell>
          <cell r="CF43">
            <v>0</v>
          </cell>
          <cell r="CG43">
            <v>0</v>
          </cell>
          <cell r="CH43">
            <v>1620</v>
          </cell>
        </row>
        <row r="44">
          <cell r="CB44" t="str">
            <v>Sheridan</v>
          </cell>
          <cell r="CC44">
            <v>6115</v>
          </cell>
          <cell r="CD44" t="str">
            <v xml:space="preserve">#2017-07 /AN2017-0073 </v>
          </cell>
          <cell r="CE44">
            <v>42943</v>
          </cell>
          <cell r="CF44">
            <v>0</v>
          </cell>
          <cell r="CG44">
            <v>0</v>
          </cell>
        </row>
        <row r="45">
          <cell r="CB45" t="str">
            <v>Adair Village</v>
          </cell>
          <cell r="CH45">
            <v>0</v>
          </cell>
        </row>
        <row r="46">
          <cell r="CB46" t="str">
            <v>Adams</v>
          </cell>
          <cell r="CH46">
            <v>0</v>
          </cell>
        </row>
        <row r="47">
          <cell r="CB47" t="str">
            <v>Adrian</v>
          </cell>
          <cell r="CH47">
            <v>0</v>
          </cell>
        </row>
        <row r="48">
          <cell r="CB48" t="str">
            <v>Albany</v>
          </cell>
          <cell r="CH48">
            <v>0</v>
          </cell>
        </row>
        <row r="49">
          <cell r="CB49" t="str">
            <v>Amity</v>
          </cell>
          <cell r="CH49">
            <v>0</v>
          </cell>
        </row>
        <row r="50">
          <cell r="CB50" t="str">
            <v>Antelope</v>
          </cell>
          <cell r="CH50">
            <v>0</v>
          </cell>
        </row>
        <row r="51">
          <cell r="CB51" t="str">
            <v>Arlington</v>
          </cell>
          <cell r="CH51">
            <v>0</v>
          </cell>
        </row>
        <row r="52">
          <cell r="CB52" t="str">
            <v>Ashland</v>
          </cell>
          <cell r="CH52">
            <v>0</v>
          </cell>
        </row>
        <row r="53">
          <cell r="CB53" t="str">
            <v>Astoria</v>
          </cell>
          <cell r="CH53">
            <v>0</v>
          </cell>
        </row>
        <row r="54">
          <cell r="CB54" t="str">
            <v>Athena</v>
          </cell>
          <cell r="CH54">
            <v>0</v>
          </cell>
        </row>
        <row r="55">
          <cell r="CB55" t="str">
            <v>Aumsville</v>
          </cell>
          <cell r="CH55">
            <v>0</v>
          </cell>
        </row>
        <row r="56">
          <cell r="CB56" t="str">
            <v>Aurora</v>
          </cell>
          <cell r="CH56">
            <v>0</v>
          </cell>
        </row>
        <row r="57">
          <cell r="CB57" t="str">
            <v>Baker City</v>
          </cell>
          <cell r="CH57">
            <v>0</v>
          </cell>
        </row>
        <row r="58">
          <cell r="CB58" t="str">
            <v>Bandon</v>
          </cell>
          <cell r="CH58">
            <v>0</v>
          </cell>
        </row>
        <row r="59">
          <cell r="CB59" t="str">
            <v>Banks</v>
          </cell>
          <cell r="CH59">
            <v>0</v>
          </cell>
        </row>
        <row r="60">
          <cell r="CB60" t="str">
            <v>Barlow</v>
          </cell>
          <cell r="CH60">
            <v>0</v>
          </cell>
        </row>
        <row r="61">
          <cell r="CB61" t="str">
            <v>Bay City</v>
          </cell>
          <cell r="CH61">
            <v>0</v>
          </cell>
        </row>
        <row r="62">
          <cell r="CB62" t="str">
            <v>Beaverton</v>
          </cell>
          <cell r="CH62">
            <v>0</v>
          </cell>
        </row>
        <row r="63">
          <cell r="CB63" t="str">
            <v>Bend</v>
          </cell>
          <cell r="CH63">
            <v>0</v>
          </cell>
        </row>
        <row r="64">
          <cell r="CB64" t="str">
            <v>Boardman</v>
          </cell>
          <cell r="CH64">
            <v>0</v>
          </cell>
        </row>
        <row r="65">
          <cell r="CB65" t="str">
            <v>Bonanza</v>
          </cell>
          <cell r="CH65">
            <v>0</v>
          </cell>
        </row>
        <row r="66">
          <cell r="CB66" t="str">
            <v>Brookings</v>
          </cell>
          <cell r="CH66">
            <v>0</v>
          </cell>
        </row>
        <row r="67">
          <cell r="CB67" t="str">
            <v>Brownsville</v>
          </cell>
          <cell r="CH67">
            <v>0</v>
          </cell>
        </row>
        <row r="68">
          <cell r="CB68" t="str">
            <v>Burns</v>
          </cell>
          <cell r="CH68">
            <v>0</v>
          </cell>
        </row>
        <row r="69">
          <cell r="CB69" t="str">
            <v>Butte Falls</v>
          </cell>
          <cell r="CH69">
            <v>0</v>
          </cell>
        </row>
        <row r="70">
          <cell r="CB70" t="str">
            <v>Canby</v>
          </cell>
          <cell r="CH70">
            <v>0</v>
          </cell>
        </row>
        <row r="71">
          <cell r="CB71" t="str">
            <v>Cannon Beach</v>
          </cell>
          <cell r="CH71">
            <v>0</v>
          </cell>
        </row>
        <row r="72">
          <cell r="CB72" t="str">
            <v>Canyon City</v>
          </cell>
          <cell r="CH72">
            <v>0</v>
          </cell>
        </row>
        <row r="73">
          <cell r="CB73" t="str">
            <v>Canyonville</v>
          </cell>
          <cell r="CH73">
            <v>0</v>
          </cell>
        </row>
        <row r="74">
          <cell r="CB74" t="str">
            <v>Carlton</v>
          </cell>
          <cell r="CH74">
            <v>0</v>
          </cell>
        </row>
        <row r="75">
          <cell r="CB75" t="str">
            <v>Cascade Locks</v>
          </cell>
          <cell r="CH75">
            <v>0</v>
          </cell>
        </row>
        <row r="76">
          <cell r="CB76" t="str">
            <v>Cave Junction</v>
          </cell>
          <cell r="CH76">
            <v>0</v>
          </cell>
        </row>
        <row r="77">
          <cell r="CB77" t="str">
            <v>Central Point</v>
          </cell>
          <cell r="CH77">
            <v>0</v>
          </cell>
        </row>
        <row r="78">
          <cell r="CB78" t="str">
            <v>Chiloquin</v>
          </cell>
          <cell r="CH78">
            <v>0</v>
          </cell>
        </row>
        <row r="79">
          <cell r="CB79" t="str">
            <v>Clatskanie</v>
          </cell>
          <cell r="CH79">
            <v>0</v>
          </cell>
        </row>
        <row r="80">
          <cell r="CB80" t="str">
            <v>Coburg</v>
          </cell>
          <cell r="CH80">
            <v>0</v>
          </cell>
        </row>
        <row r="81">
          <cell r="CB81" t="str">
            <v>Columbia City</v>
          </cell>
          <cell r="CH81">
            <v>0</v>
          </cell>
        </row>
        <row r="82">
          <cell r="CB82" t="str">
            <v>Condon</v>
          </cell>
          <cell r="CH82">
            <v>0</v>
          </cell>
        </row>
        <row r="83">
          <cell r="CB83" t="str">
            <v>Coos Bay</v>
          </cell>
          <cell r="CH83">
            <v>0</v>
          </cell>
        </row>
        <row r="84">
          <cell r="CB84" t="str">
            <v>Coquille</v>
          </cell>
          <cell r="CH84">
            <v>0</v>
          </cell>
        </row>
        <row r="85">
          <cell r="CB85" t="str">
            <v>Cornelius</v>
          </cell>
          <cell r="CH85">
            <v>0</v>
          </cell>
        </row>
        <row r="86">
          <cell r="CB86" t="str">
            <v>Corvallis</v>
          </cell>
          <cell r="CH86">
            <v>0</v>
          </cell>
        </row>
        <row r="87">
          <cell r="CB87" t="str">
            <v>Cottage Grove</v>
          </cell>
          <cell r="CH87">
            <v>0</v>
          </cell>
        </row>
        <row r="88">
          <cell r="CB88" t="str">
            <v>Cove</v>
          </cell>
          <cell r="CH88">
            <v>0</v>
          </cell>
        </row>
        <row r="89">
          <cell r="CB89" t="str">
            <v>Creswell</v>
          </cell>
          <cell r="CH89">
            <v>0</v>
          </cell>
        </row>
        <row r="90">
          <cell r="CB90" t="str">
            <v>Culver</v>
          </cell>
          <cell r="CH90">
            <v>0</v>
          </cell>
        </row>
        <row r="91">
          <cell r="CB91" t="str">
            <v>Dallas</v>
          </cell>
          <cell r="CH91">
            <v>0</v>
          </cell>
        </row>
        <row r="92">
          <cell r="CB92" t="str">
            <v>Damascus</v>
          </cell>
          <cell r="CH92">
            <v>0</v>
          </cell>
        </row>
        <row r="93">
          <cell r="CB93" t="str">
            <v>Dayton</v>
          </cell>
          <cell r="CH93">
            <v>0</v>
          </cell>
        </row>
        <row r="94">
          <cell r="CB94" t="str">
            <v>Dayville</v>
          </cell>
          <cell r="CH94">
            <v>0</v>
          </cell>
        </row>
        <row r="95">
          <cell r="CB95" t="str">
            <v>Depoe Bay</v>
          </cell>
          <cell r="CH95">
            <v>0</v>
          </cell>
        </row>
        <row r="96">
          <cell r="CB96" t="str">
            <v>Detroit</v>
          </cell>
          <cell r="CH96">
            <v>0</v>
          </cell>
        </row>
        <row r="97">
          <cell r="CB97" t="str">
            <v>Donald</v>
          </cell>
          <cell r="CH97">
            <v>0</v>
          </cell>
        </row>
        <row r="98">
          <cell r="CB98" t="str">
            <v>Drain</v>
          </cell>
          <cell r="CH98">
            <v>0</v>
          </cell>
        </row>
        <row r="99">
          <cell r="CB99" t="str">
            <v>Dufur</v>
          </cell>
          <cell r="CH99">
            <v>0</v>
          </cell>
        </row>
        <row r="100">
          <cell r="CB100" t="str">
            <v>Dundee</v>
          </cell>
          <cell r="CH100">
            <v>0</v>
          </cell>
        </row>
        <row r="101">
          <cell r="CB101" t="str">
            <v>Dunes City</v>
          </cell>
          <cell r="CH101">
            <v>0</v>
          </cell>
        </row>
        <row r="102">
          <cell r="CB102" t="str">
            <v>Durham</v>
          </cell>
          <cell r="CH102">
            <v>0</v>
          </cell>
        </row>
        <row r="103">
          <cell r="CB103" t="str">
            <v>Eagle Point</v>
          </cell>
          <cell r="CH103">
            <v>0</v>
          </cell>
        </row>
        <row r="104">
          <cell r="CB104" t="str">
            <v>Echo</v>
          </cell>
          <cell r="CH104">
            <v>0</v>
          </cell>
        </row>
        <row r="105">
          <cell r="CB105" t="str">
            <v>Elgin</v>
          </cell>
          <cell r="CH105">
            <v>0</v>
          </cell>
        </row>
        <row r="106">
          <cell r="CB106" t="str">
            <v>Elkton</v>
          </cell>
          <cell r="CH106">
            <v>0</v>
          </cell>
        </row>
        <row r="107">
          <cell r="CB107" t="str">
            <v>Enterprise</v>
          </cell>
          <cell r="CH107">
            <v>0</v>
          </cell>
        </row>
        <row r="108">
          <cell r="CB108" t="str">
            <v>Estacada</v>
          </cell>
          <cell r="CH108">
            <v>0</v>
          </cell>
        </row>
        <row r="109">
          <cell r="CB109" t="str">
            <v>Eugene</v>
          </cell>
          <cell r="CH109">
            <v>0</v>
          </cell>
        </row>
        <row r="110">
          <cell r="CB110" t="str">
            <v>Fairview</v>
          </cell>
          <cell r="CH110">
            <v>0</v>
          </cell>
        </row>
        <row r="111">
          <cell r="CB111" t="str">
            <v>Falls City</v>
          </cell>
          <cell r="CH111">
            <v>0</v>
          </cell>
        </row>
        <row r="112">
          <cell r="CB112" t="str">
            <v>Florence</v>
          </cell>
          <cell r="CH112">
            <v>0</v>
          </cell>
        </row>
        <row r="113">
          <cell r="CB113" t="str">
            <v>Forest Grove</v>
          </cell>
          <cell r="CH113">
            <v>0</v>
          </cell>
        </row>
        <row r="114">
          <cell r="CB114" t="str">
            <v>Fossil</v>
          </cell>
          <cell r="CH114">
            <v>0</v>
          </cell>
        </row>
        <row r="115">
          <cell r="CB115" t="str">
            <v>Garibaldi</v>
          </cell>
          <cell r="CH115">
            <v>0</v>
          </cell>
        </row>
        <row r="116">
          <cell r="CB116" t="str">
            <v>Gaston</v>
          </cell>
          <cell r="CH116">
            <v>0</v>
          </cell>
        </row>
        <row r="117">
          <cell r="CB117" t="str">
            <v>Gates</v>
          </cell>
          <cell r="CH117">
            <v>0</v>
          </cell>
        </row>
        <row r="118">
          <cell r="CB118" t="str">
            <v>Gearhart</v>
          </cell>
          <cell r="CH118">
            <v>0</v>
          </cell>
        </row>
        <row r="119">
          <cell r="CB119" t="str">
            <v>Gervais</v>
          </cell>
          <cell r="CH119">
            <v>0</v>
          </cell>
        </row>
        <row r="120">
          <cell r="CB120" t="str">
            <v>Gladstone</v>
          </cell>
          <cell r="CH120">
            <v>0</v>
          </cell>
        </row>
        <row r="121">
          <cell r="CB121" t="str">
            <v>Glendale</v>
          </cell>
          <cell r="CH121">
            <v>0</v>
          </cell>
        </row>
        <row r="122">
          <cell r="CB122" t="str">
            <v>Gold Beach</v>
          </cell>
          <cell r="CH122">
            <v>0</v>
          </cell>
        </row>
        <row r="123">
          <cell r="CB123" t="str">
            <v>Gold Hill</v>
          </cell>
          <cell r="CH123">
            <v>0</v>
          </cell>
        </row>
        <row r="124">
          <cell r="CB124" t="str">
            <v>Granite</v>
          </cell>
          <cell r="CH124">
            <v>0</v>
          </cell>
        </row>
        <row r="125">
          <cell r="CB125" t="str">
            <v>Grants Pass</v>
          </cell>
          <cell r="CH125">
            <v>0</v>
          </cell>
        </row>
        <row r="126">
          <cell r="CB126" t="str">
            <v>Grass Valley</v>
          </cell>
          <cell r="CH126">
            <v>0</v>
          </cell>
        </row>
        <row r="127">
          <cell r="CB127" t="str">
            <v>Greenhorn</v>
          </cell>
          <cell r="CH127">
            <v>0</v>
          </cell>
        </row>
        <row r="128">
          <cell r="CB128" t="str">
            <v>Gresham</v>
          </cell>
          <cell r="CH128">
            <v>0</v>
          </cell>
        </row>
        <row r="129">
          <cell r="CB129" t="str">
            <v>Haines</v>
          </cell>
          <cell r="CH129">
            <v>0</v>
          </cell>
        </row>
        <row r="130">
          <cell r="CB130" t="str">
            <v>Halfway</v>
          </cell>
          <cell r="CH130">
            <v>0</v>
          </cell>
        </row>
        <row r="131">
          <cell r="CB131" t="str">
            <v>Halsey</v>
          </cell>
          <cell r="CH131">
            <v>0</v>
          </cell>
        </row>
        <row r="132">
          <cell r="CB132" t="str">
            <v>Happy Valley</v>
          </cell>
          <cell r="CH132">
            <v>0</v>
          </cell>
        </row>
        <row r="133">
          <cell r="CB133" t="str">
            <v>Harrisburg</v>
          </cell>
          <cell r="CH133">
            <v>0</v>
          </cell>
        </row>
        <row r="134">
          <cell r="CB134" t="str">
            <v>Helix</v>
          </cell>
          <cell r="CH134">
            <v>0</v>
          </cell>
        </row>
        <row r="135">
          <cell r="CB135" t="str">
            <v>Heppner</v>
          </cell>
          <cell r="CH135">
            <v>0</v>
          </cell>
        </row>
        <row r="136">
          <cell r="CB136" t="str">
            <v>Hermiston</v>
          </cell>
          <cell r="CH136">
            <v>0</v>
          </cell>
        </row>
        <row r="137">
          <cell r="CB137" t="str">
            <v>Hillsboro</v>
          </cell>
          <cell r="CH137">
            <v>0</v>
          </cell>
        </row>
        <row r="138">
          <cell r="CB138" t="str">
            <v>Hines</v>
          </cell>
          <cell r="CH138">
            <v>0</v>
          </cell>
        </row>
        <row r="139">
          <cell r="CB139" t="str">
            <v>Hood River</v>
          </cell>
          <cell r="CH139">
            <v>0</v>
          </cell>
        </row>
        <row r="140">
          <cell r="CB140" t="str">
            <v>Hubbard</v>
          </cell>
          <cell r="CH140">
            <v>0</v>
          </cell>
        </row>
        <row r="141">
          <cell r="CB141" t="str">
            <v>Huntington</v>
          </cell>
          <cell r="CH141">
            <v>0</v>
          </cell>
        </row>
        <row r="142">
          <cell r="CB142" t="str">
            <v>Idanha</v>
          </cell>
          <cell r="CH142">
            <v>0</v>
          </cell>
        </row>
        <row r="143">
          <cell r="CB143" t="str">
            <v>Imbler</v>
          </cell>
          <cell r="CH143">
            <v>0</v>
          </cell>
        </row>
        <row r="144">
          <cell r="CB144" t="str">
            <v>Independence</v>
          </cell>
          <cell r="CH144">
            <v>0</v>
          </cell>
        </row>
        <row r="145">
          <cell r="CB145" t="str">
            <v>Ione</v>
          </cell>
          <cell r="CH145">
            <v>0</v>
          </cell>
        </row>
        <row r="146">
          <cell r="CB146" t="str">
            <v>Irrigon</v>
          </cell>
          <cell r="CH146">
            <v>0</v>
          </cell>
        </row>
        <row r="147">
          <cell r="CB147" t="str">
            <v>Island City</v>
          </cell>
          <cell r="CH147">
            <v>0</v>
          </cell>
        </row>
        <row r="148">
          <cell r="CB148" t="str">
            <v>Jacksonville</v>
          </cell>
          <cell r="CH148">
            <v>0</v>
          </cell>
        </row>
        <row r="149">
          <cell r="CB149" t="str">
            <v>Jefferson</v>
          </cell>
          <cell r="CH149">
            <v>0</v>
          </cell>
        </row>
        <row r="150">
          <cell r="CB150" t="str">
            <v>John Day</v>
          </cell>
          <cell r="CH150">
            <v>0</v>
          </cell>
        </row>
        <row r="151">
          <cell r="CB151" t="str">
            <v>Johnson City</v>
          </cell>
          <cell r="CH151">
            <v>0</v>
          </cell>
        </row>
        <row r="152">
          <cell r="CB152" t="str">
            <v>Jordan Valley</v>
          </cell>
          <cell r="CH152">
            <v>0</v>
          </cell>
        </row>
        <row r="153">
          <cell r="CB153" t="str">
            <v>Joseph</v>
          </cell>
          <cell r="CH153">
            <v>0</v>
          </cell>
        </row>
        <row r="154">
          <cell r="CB154" t="str">
            <v>Junction City</v>
          </cell>
          <cell r="CH154">
            <v>0</v>
          </cell>
        </row>
        <row r="155">
          <cell r="CB155" t="str">
            <v>Keizer</v>
          </cell>
          <cell r="CH155">
            <v>0</v>
          </cell>
        </row>
        <row r="156">
          <cell r="CB156" t="str">
            <v>King City</v>
          </cell>
          <cell r="CH156">
            <v>0</v>
          </cell>
        </row>
        <row r="157">
          <cell r="CB157" t="str">
            <v>Klamath Falls</v>
          </cell>
          <cell r="CH157">
            <v>0</v>
          </cell>
        </row>
        <row r="158">
          <cell r="CB158" t="str">
            <v>La Grande</v>
          </cell>
          <cell r="CH158">
            <v>0</v>
          </cell>
        </row>
        <row r="159">
          <cell r="CB159" t="str">
            <v>La Pine</v>
          </cell>
          <cell r="CH159">
            <v>0</v>
          </cell>
        </row>
        <row r="160">
          <cell r="CB160" t="str">
            <v>Lafayette</v>
          </cell>
          <cell r="CH160">
            <v>0</v>
          </cell>
        </row>
        <row r="161">
          <cell r="CB161" t="str">
            <v>Lake Oswego</v>
          </cell>
          <cell r="CH161">
            <v>0</v>
          </cell>
        </row>
        <row r="162">
          <cell r="CB162" t="str">
            <v>Lakeside</v>
          </cell>
          <cell r="CH162">
            <v>0</v>
          </cell>
        </row>
        <row r="163">
          <cell r="CB163" t="str">
            <v>Lakeview</v>
          </cell>
          <cell r="CH163">
            <v>0</v>
          </cell>
        </row>
        <row r="164">
          <cell r="CB164" t="str">
            <v>Lebanon</v>
          </cell>
          <cell r="CH164">
            <v>0</v>
          </cell>
        </row>
        <row r="165">
          <cell r="CB165" t="str">
            <v>Lexington</v>
          </cell>
          <cell r="CH165">
            <v>0</v>
          </cell>
        </row>
        <row r="166">
          <cell r="CB166" t="str">
            <v>Lincoln City</v>
          </cell>
          <cell r="CH166">
            <v>0</v>
          </cell>
        </row>
        <row r="167">
          <cell r="CB167" t="str">
            <v>Lonerock</v>
          </cell>
          <cell r="CH167">
            <v>0</v>
          </cell>
        </row>
        <row r="168">
          <cell r="CB168" t="str">
            <v>Long Creek</v>
          </cell>
          <cell r="CH168">
            <v>0</v>
          </cell>
        </row>
        <row r="169">
          <cell r="CB169" t="str">
            <v>Lostine</v>
          </cell>
          <cell r="CH169">
            <v>0</v>
          </cell>
        </row>
        <row r="170">
          <cell r="CB170" t="str">
            <v>Lowell</v>
          </cell>
          <cell r="CH170">
            <v>0</v>
          </cell>
        </row>
        <row r="171">
          <cell r="CB171" t="str">
            <v>Lyons</v>
          </cell>
          <cell r="CH171">
            <v>0</v>
          </cell>
        </row>
        <row r="172">
          <cell r="CB172" t="str">
            <v>Madras</v>
          </cell>
          <cell r="CH172">
            <v>0</v>
          </cell>
        </row>
        <row r="173">
          <cell r="CB173" t="str">
            <v>Malin</v>
          </cell>
          <cell r="CH173">
            <v>0</v>
          </cell>
        </row>
        <row r="174">
          <cell r="CB174" t="str">
            <v>Manzanita</v>
          </cell>
          <cell r="CH174">
            <v>0</v>
          </cell>
        </row>
        <row r="175">
          <cell r="CB175" t="str">
            <v>Maupin</v>
          </cell>
          <cell r="CH175">
            <v>0</v>
          </cell>
        </row>
        <row r="176">
          <cell r="CB176" t="str">
            <v>Maywood Park</v>
          </cell>
          <cell r="CH176">
            <v>0</v>
          </cell>
        </row>
        <row r="177">
          <cell r="CB177" t="str">
            <v>McMinnville</v>
          </cell>
          <cell r="CH177">
            <v>0</v>
          </cell>
        </row>
        <row r="178">
          <cell r="CB178" t="str">
            <v>Medford</v>
          </cell>
          <cell r="CH178">
            <v>0</v>
          </cell>
        </row>
        <row r="179">
          <cell r="CB179" t="str">
            <v>Merrill</v>
          </cell>
          <cell r="CH179">
            <v>0</v>
          </cell>
        </row>
        <row r="180">
          <cell r="CB180" t="str">
            <v>Metolius</v>
          </cell>
          <cell r="CH180">
            <v>0</v>
          </cell>
        </row>
        <row r="181">
          <cell r="CB181" t="str">
            <v>Mill City</v>
          </cell>
          <cell r="CH181">
            <v>0</v>
          </cell>
        </row>
        <row r="182">
          <cell r="CB182" t="str">
            <v>Millersburg</v>
          </cell>
          <cell r="CH182">
            <v>0</v>
          </cell>
        </row>
        <row r="183">
          <cell r="CB183" t="str">
            <v>Milton-Freewater</v>
          </cell>
          <cell r="CH183">
            <v>0</v>
          </cell>
        </row>
        <row r="184">
          <cell r="CB184" t="str">
            <v>Milwaukie</v>
          </cell>
          <cell r="CH184">
            <v>0</v>
          </cell>
        </row>
        <row r="185">
          <cell r="CB185" t="str">
            <v>Mitchell</v>
          </cell>
          <cell r="CH185">
            <v>0</v>
          </cell>
        </row>
        <row r="186">
          <cell r="CB186" t="str">
            <v>Molalla</v>
          </cell>
          <cell r="CH186">
            <v>0</v>
          </cell>
        </row>
        <row r="187">
          <cell r="CB187" t="str">
            <v>Monmouth</v>
          </cell>
          <cell r="CH187">
            <v>0</v>
          </cell>
        </row>
        <row r="188">
          <cell r="CB188" t="str">
            <v>Monroe</v>
          </cell>
          <cell r="CH188">
            <v>0</v>
          </cell>
        </row>
        <row r="189">
          <cell r="CB189" t="str">
            <v>Monument</v>
          </cell>
          <cell r="CH189">
            <v>0</v>
          </cell>
        </row>
        <row r="190">
          <cell r="CB190" t="str">
            <v>Moro</v>
          </cell>
          <cell r="CH190">
            <v>0</v>
          </cell>
        </row>
        <row r="191">
          <cell r="CB191" t="str">
            <v>Mosier</v>
          </cell>
          <cell r="CH191">
            <v>0</v>
          </cell>
        </row>
        <row r="192">
          <cell r="CB192" t="str">
            <v>Mt. Angel</v>
          </cell>
          <cell r="CH192">
            <v>0</v>
          </cell>
        </row>
        <row r="193">
          <cell r="CB193" t="str">
            <v>Mt. Vernon</v>
          </cell>
          <cell r="CH193">
            <v>0</v>
          </cell>
        </row>
        <row r="194">
          <cell r="CB194" t="str">
            <v>Myrtle Creek</v>
          </cell>
          <cell r="CH194">
            <v>0</v>
          </cell>
        </row>
        <row r="195">
          <cell r="CB195" t="str">
            <v>Myrtle Point</v>
          </cell>
          <cell r="CH195">
            <v>0</v>
          </cell>
        </row>
        <row r="196">
          <cell r="CB196" t="str">
            <v>Nehalem</v>
          </cell>
          <cell r="CH196">
            <v>0</v>
          </cell>
        </row>
        <row r="197">
          <cell r="CB197" t="str">
            <v>Newberg</v>
          </cell>
          <cell r="CH197">
            <v>0</v>
          </cell>
        </row>
        <row r="198">
          <cell r="CB198" t="str">
            <v>Newport</v>
          </cell>
          <cell r="CH198">
            <v>0</v>
          </cell>
        </row>
        <row r="199">
          <cell r="CB199" t="str">
            <v>North Bend</v>
          </cell>
          <cell r="CH199">
            <v>0</v>
          </cell>
        </row>
        <row r="200">
          <cell r="CB200" t="str">
            <v>North Plains</v>
          </cell>
          <cell r="CH200">
            <v>0</v>
          </cell>
        </row>
        <row r="201">
          <cell r="CB201" t="str">
            <v>North Powder</v>
          </cell>
          <cell r="CH201">
            <v>0</v>
          </cell>
        </row>
        <row r="202">
          <cell r="CB202" t="str">
            <v>Nyssa</v>
          </cell>
          <cell r="CH202">
            <v>0</v>
          </cell>
        </row>
        <row r="203">
          <cell r="CB203" t="str">
            <v>Oakland</v>
          </cell>
          <cell r="CH203">
            <v>0</v>
          </cell>
        </row>
        <row r="204">
          <cell r="CB204" t="str">
            <v>Oakridge</v>
          </cell>
          <cell r="CH204">
            <v>0</v>
          </cell>
        </row>
        <row r="205">
          <cell r="CB205" t="str">
            <v>Ontario</v>
          </cell>
          <cell r="CH205">
            <v>0</v>
          </cell>
        </row>
        <row r="206">
          <cell r="CB206" t="str">
            <v>Oregon City</v>
          </cell>
          <cell r="CH206">
            <v>0</v>
          </cell>
        </row>
        <row r="207">
          <cell r="CB207" t="str">
            <v>Paisley</v>
          </cell>
          <cell r="CH207">
            <v>0</v>
          </cell>
        </row>
        <row r="208">
          <cell r="CB208" t="str">
            <v>Pendleton</v>
          </cell>
          <cell r="CH208">
            <v>0</v>
          </cell>
        </row>
        <row r="209">
          <cell r="CB209" t="str">
            <v>Philomath</v>
          </cell>
          <cell r="CH209">
            <v>0</v>
          </cell>
        </row>
        <row r="210">
          <cell r="CB210" t="str">
            <v>Phoenix</v>
          </cell>
          <cell r="CH210">
            <v>0</v>
          </cell>
        </row>
        <row r="211">
          <cell r="CB211" t="str">
            <v>Pilot Rock</v>
          </cell>
          <cell r="CH211">
            <v>0</v>
          </cell>
        </row>
        <row r="212">
          <cell r="CB212" t="str">
            <v>Port Orford</v>
          </cell>
          <cell r="CH212">
            <v>0</v>
          </cell>
        </row>
        <row r="213">
          <cell r="CB213" t="str">
            <v>Portland</v>
          </cell>
          <cell r="CH213">
            <v>0</v>
          </cell>
        </row>
        <row r="214">
          <cell r="CB214" t="str">
            <v>Powers</v>
          </cell>
          <cell r="CH214">
            <v>0</v>
          </cell>
        </row>
        <row r="215">
          <cell r="CB215" t="str">
            <v>Prairie City</v>
          </cell>
          <cell r="CH215">
            <v>0</v>
          </cell>
        </row>
        <row r="216">
          <cell r="CB216" t="str">
            <v>Prescott</v>
          </cell>
          <cell r="CH216">
            <v>0</v>
          </cell>
        </row>
        <row r="217">
          <cell r="CB217" t="str">
            <v>Prineville</v>
          </cell>
          <cell r="CH217">
            <v>0</v>
          </cell>
        </row>
        <row r="218">
          <cell r="CB218" t="str">
            <v>Rainier</v>
          </cell>
          <cell r="CH218">
            <v>0</v>
          </cell>
        </row>
        <row r="219">
          <cell r="CB219" t="str">
            <v>Redmond</v>
          </cell>
          <cell r="CH219">
            <v>0</v>
          </cell>
        </row>
        <row r="220">
          <cell r="CB220" t="str">
            <v>Reedsport</v>
          </cell>
          <cell r="CH220">
            <v>0</v>
          </cell>
        </row>
        <row r="221">
          <cell r="CB221" t="str">
            <v>Richland</v>
          </cell>
          <cell r="CH221">
            <v>0</v>
          </cell>
        </row>
        <row r="222">
          <cell r="CB222" t="str">
            <v>Riddle</v>
          </cell>
          <cell r="CH222">
            <v>0</v>
          </cell>
        </row>
        <row r="223">
          <cell r="CB223" t="str">
            <v>Rivergrove</v>
          </cell>
          <cell r="CH223">
            <v>0</v>
          </cell>
        </row>
        <row r="224">
          <cell r="CB224" t="str">
            <v>Rockaway Beach</v>
          </cell>
          <cell r="CH224">
            <v>0</v>
          </cell>
        </row>
        <row r="225">
          <cell r="CB225" t="str">
            <v>Rogue River</v>
          </cell>
          <cell r="CH225">
            <v>0</v>
          </cell>
        </row>
        <row r="226">
          <cell r="CB226" t="str">
            <v>Roseburg</v>
          </cell>
          <cell r="CH226">
            <v>0</v>
          </cell>
        </row>
        <row r="227">
          <cell r="CB227" t="str">
            <v>Rufus</v>
          </cell>
          <cell r="CH227">
            <v>0</v>
          </cell>
        </row>
        <row r="228">
          <cell r="CB228" t="str">
            <v>Salem</v>
          </cell>
          <cell r="CH228">
            <v>0</v>
          </cell>
        </row>
        <row r="229">
          <cell r="CB229" t="str">
            <v>Sandy</v>
          </cell>
          <cell r="CH229">
            <v>0</v>
          </cell>
        </row>
        <row r="230">
          <cell r="CB230" t="str">
            <v>Scappoose</v>
          </cell>
          <cell r="CH230">
            <v>0</v>
          </cell>
        </row>
        <row r="231">
          <cell r="CB231" t="str">
            <v>Scio</v>
          </cell>
          <cell r="CH231">
            <v>0</v>
          </cell>
        </row>
        <row r="232">
          <cell r="CB232" t="str">
            <v>Scotts Mills</v>
          </cell>
          <cell r="CH232">
            <v>0</v>
          </cell>
        </row>
        <row r="233">
          <cell r="CB233" t="str">
            <v>Seaside</v>
          </cell>
          <cell r="CH233">
            <v>0</v>
          </cell>
        </row>
        <row r="234">
          <cell r="CB234" t="str">
            <v>Seneca</v>
          </cell>
          <cell r="CH234">
            <v>0</v>
          </cell>
        </row>
        <row r="235">
          <cell r="CB235" t="str">
            <v>Shady Cove</v>
          </cell>
          <cell r="CH235">
            <v>0</v>
          </cell>
        </row>
        <row r="236">
          <cell r="CB236" t="str">
            <v>Shaniko</v>
          </cell>
          <cell r="CH236">
            <v>0</v>
          </cell>
        </row>
        <row r="237">
          <cell r="CB237" t="str">
            <v>Sheridan</v>
          </cell>
          <cell r="CH237">
            <v>0</v>
          </cell>
        </row>
        <row r="238">
          <cell r="CB238" t="str">
            <v>Sherwood</v>
          </cell>
          <cell r="CH238">
            <v>0</v>
          </cell>
        </row>
        <row r="239">
          <cell r="CB239" t="str">
            <v>Siletz</v>
          </cell>
          <cell r="CH239">
            <v>0</v>
          </cell>
        </row>
        <row r="240">
          <cell r="CB240" t="str">
            <v>Silverton</v>
          </cell>
          <cell r="CH240">
            <v>0</v>
          </cell>
        </row>
        <row r="241">
          <cell r="CB241" t="str">
            <v>Sisters</v>
          </cell>
          <cell r="CH241">
            <v>0</v>
          </cell>
        </row>
        <row r="242">
          <cell r="CB242" t="str">
            <v>Sodaville</v>
          </cell>
          <cell r="CH242">
            <v>0</v>
          </cell>
        </row>
        <row r="243">
          <cell r="CB243" t="str">
            <v>Spray</v>
          </cell>
          <cell r="CH243">
            <v>0</v>
          </cell>
        </row>
        <row r="244">
          <cell r="CB244" t="str">
            <v>Springfield</v>
          </cell>
          <cell r="CH244">
            <v>0</v>
          </cell>
        </row>
        <row r="245">
          <cell r="CB245" t="str">
            <v>St. Helens</v>
          </cell>
          <cell r="CH245">
            <v>0</v>
          </cell>
        </row>
        <row r="246">
          <cell r="CB246" t="str">
            <v>St. Paul</v>
          </cell>
          <cell r="CH246">
            <v>0</v>
          </cell>
        </row>
        <row r="247">
          <cell r="CB247" t="str">
            <v>Stanfield</v>
          </cell>
          <cell r="CH247">
            <v>0</v>
          </cell>
        </row>
        <row r="248">
          <cell r="CB248" t="str">
            <v>Stayton</v>
          </cell>
          <cell r="CH248">
            <v>0</v>
          </cell>
        </row>
        <row r="249">
          <cell r="CB249" t="str">
            <v>Sublimity</v>
          </cell>
          <cell r="CH249">
            <v>0</v>
          </cell>
        </row>
        <row r="250">
          <cell r="CB250" t="str">
            <v>Summerville</v>
          </cell>
          <cell r="CH250">
            <v>0</v>
          </cell>
        </row>
        <row r="251">
          <cell r="CB251" t="str">
            <v>Sumpter</v>
          </cell>
          <cell r="CH251">
            <v>0</v>
          </cell>
        </row>
        <row r="252">
          <cell r="CB252" t="str">
            <v>Sutherlin</v>
          </cell>
          <cell r="CH252">
            <v>0</v>
          </cell>
        </row>
        <row r="253">
          <cell r="CB253" t="str">
            <v>Sweet Home</v>
          </cell>
          <cell r="CH253">
            <v>0</v>
          </cell>
        </row>
        <row r="254">
          <cell r="CB254" t="str">
            <v>Talent</v>
          </cell>
          <cell r="CH254">
            <v>0</v>
          </cell>
        </row>
        <row r="255">
          <cell r="CB255" t="str">
            <v>Tangent</v>
          </cell>
          <cell r="CH255">
            <v>0</v>
          </cell>
        </row>
        <row r="256">
          <cell r="CB256" t="str">
            <v>The Dalles</v>
          </cell>
          <cell r="CH256">
            <v>0</v>
          </cell>
        </row>
        <row r="257">
          <cell r="CB257" t="str">
            <v>Tigard</v>
          </cell>
          <cell r="CH257">
            <v>0</v>
          </cell>
        </row>
        <row r="258">
          <cell r="CB258" t="str">
            <v>Tillamook</v>
          </cell>
          <cell r="CH258">
            <v>0</v>
          </cell>
        </row>
        <row r="259">
          <cell r="CB259" t="str">
            <v>Toledo</v>
          </cell>
          <cell r="CH259">
            <v>0</v>
          </cell>
        </row>
        <row r="260">
          <cell r="CB260" t="str">
            <v>Troutdale</v>
          </cell>
          <cell r="CH260">
            <v>0</v>
          </cell>
        </row>
        <row r="261">
          <cell r="CB261" t="str">
            <v>Tualatin</v>
          </cell>
          <cell r="CH261">
            <v>0</v>
          </cell>
        </row>
        <row r="262">
          <cell r="CB262" t="str">
            <v>Turner</v>
          </cell>
          <cell r="CH262">
            <v>0</v>
          </cell>
        </row>
        <row r="263">
          <cell r="CB263" t="str">
            <v>Ukiah</v>
          </cell>
          <cell r="CH263">
            <v>0</v>
          </cell>
        </row>
        <row r="264">
          <cell r="CB264" t="str">
            <v>Umatilla</v>
          </cell>
          <cell r="CH264">
            <v>0</v>
          </cell>
        </row>
        <row r="265">
          <cell r="CB265" t="str">
            <v>Union</v>
          </cell>
          <cell r="CH265">
            <v>0</v>
          </cell>
        </row>
        <row r="266">
          <cell r="CB266" t="str">
            <v>Unity</v>
          </cell>
          <cell r="CH266">
            <v>0</v>
          </cell>
        </row>
        <row r="267">
          <cell r="CB267" t="str">
            <v>Vale</v>
          </cell>
          <cell r="CH267">
            <v>0</v>
          </cell>
        </row>
        <row r="268">
          <cell r="CB268" t="str">
            <v>Veneta</v>
          </cell>
          <cell r="CH268">
            <v>0</v>
          </cell>
        </row>
        <row r="269">
          <cell r="CB269" t="str">
            <v>Vernonia</v>
          </cell>
          <cell r="CH269">
            <v>0</v>
          </cell>
        </row>
        <row r="270">
          <cell r="CB270" t="str">
            <v>Waldport</v>
          </cell>
          <cell r="CH270">
            <v>0</v>
          </cell>
        </row>
        <row r="271">
          <cell r="CB271" t="str">
            <v>Wallowa</v>
          </cell>
          <cell r="CH271">
            <v>0</v>
          </cell>
        </row>
        <row r="272">
          <cell r="CB272" t="str">
            <v>Warrenton</v>
          </cell>
          <cell r="CH272">
            <v>0</v>
          </cell>
        </row>
        <row r="273">
          <cell r="CB273" t="str">
            <v>Wasco</v>
          </cell>
          <cell r="CH273">
            <v>0</v>
          </cell>
        </row>
        <row r="274">
          <cell r="CB274" t="str">
            <v>Waterloo</v>
          </cell>
          <cell r="CH274">
            <v>0</v>
          </cell>
        </row>
        <row r="275">
          <cell r="CB275" t="str">
            <v>West Linn</v>
          </cell>
          <cell r="CH275">
            <v>0</v>
          </cell>
        </row>
        <row r="276">
          <cell r="CB276" t="str">
            <v>Westfir</v>
          </cell>
          <cell r="CH276">
            <v>0</v>
          </cell>
        </row>
        <row r="277">
          <cell r="CB277" t="str">
            <v>Weston</v>
          </cell>
          <cell r="CH277">
            <v>0</v>
          </cell>
        </row>
        <row r="278">
          <cell r="CB278" t="str">
            <v>Wheeler</v>
          </cell>
          <cell r="CH278">
            <v>0</v>
          </cell>
        </row>
        <row r="279">
          <cell r="CB279" t="str">
            <v>Willamina</v>
          </cell>
          <cell r="CH279">
            <v>0</v>
          </cell>
        </row>
        <row r="280">
          <cell r="CB280" t="str">
            <v>Wilsonville</v>
          </cell>
          <cell r="CH280">
            <v>0</v>
          </cell>
        </row>
        <row r="281">
          <cell r="CB281" t="str">
            <v>Winston</v>
          </cell>
          <cell r="CH281">
            <v>0</v>
          </cell>
        </row>
        <row r="282">
          <cell r="CB282" t="str">
            <v>Wood Village</v>
          </cell>
          <cell r="CH282">
            <v>0</v>
          </cell>
        </row>
        <row r="283">
          <cell r="CB283" t="str">
            <v>Woodburn</v>
          </cell>
          <cell r="CH283">
            <v>0</v>
          </cell>
        </row>
        <row r="284">
          <cell r="CB284" t="str">
            <v>Yachats</v>
          </cell>
          <cell r="CH284">
            <v>0</v>
          </cell>
        </row>
        <row r="285">
          <cell r="CB285" t="str">
            <v>Yamhill</v>
          </cell>
          <cell r="CH285">
            <v>0</v>
          </cell>
        </row>
        <row r="286">
          <cell r="CB286" t="str">
            <v>Yoncalla</v>
          </cell>
          <cell r="CH286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ranking of cities"/>
      <sheetName val="Table 4 report"/>
      <sheetName val="final 2010 to table4"/>
      <sheetName val="final 2010"/>
      <sheetName val="annexJan1thruJune30,2010"/>
      <sheetName val="cert2010 cityest"/>
      <sheetName val="city check for form datarec"/>
      <sheetName val="cert2010County est"/>
      <sheetName val="form data"/>
      <sheetName val="Census 2010"/>
      <sheetName val="COUNTY AND STATE POSTCENSAL EST"/>
    </sheetNames>
    <sheetDataSet>
      <sheetData sheetId="0"/>
      <sheetData sheetId="1"/>
      <sheetData sheetId="2"/>
      <sheetData sheetId="3"/>
      <sheetData sheetId="4"/>
      <sheetData sheetId="5"/>
      <sheetData sheetId="6">
        <row r="248">
          <cell r="A248" t="str">
            <v>Albany Benton</v>
          </cell>
          <cell r="B248" t="str">
            <v>Benton County (part), Albany city</v>
          </cell>
          <cell r="C248" t="str">
            <v>Albany (part)*</v>
          </cell>
          <cell r="D248">
            <v>7257.943866332741</v>
          </cell>
          <cell r="F248">
            <v>3</v>
          </cell>
          <cell r="G248" t="str">
            <v>Benton County (part), Albany city</v>
          </cell>
          <cell r="H248">
            <v>6463</v>
          </cell>
          <cell r="I248">
            <v>6463</v>
          </cell>
          <cell r="J248">
            <v>0</v>
          </cell>
          <cell r="K248">
            <v>2553</v>
          </cell>
          <cell r="L248">
            <v>2440</v>
          </cell>
          <cell r="M248">
            <v>2.5315315315315314</v>
          </cell>
          <cell r="N248">
            <v>0</v>
          </cell>
          <cell r="P248">
            <v>6586.9944144144147</v>
          </cell>
          <cell r="Q248">
            <v>123.99441441441468</v>
          </cell>
          <cell r="R248">
            <v>0.13088852721443883</v>
          </cell>
        </row>
        <row r="249">
          <cell r="A249" t="str">
            <v>Albany Linn</v>
          </cell>
          <cell r="B249" t="str">
            <v>Linn County (part), Albany city</v>
          </cell>
          <cell r="D249">
            <v>42272.056133667262</v>
          </cell>
          <cell r="F249">
            <v>43</v>
          </cell>
          <cell r="G249" t="str">
            <v>Linn County (part), Albany city</v>
          </cell>
          <cell r="H249">
            <v>43695</v>
          </cell>
          <cell r="I249">
            <v>42871</v>
          </cell>
          <cell r="J249">
            <v>824</v>
          </cell>
          <cell r="K249">
            <v>18426</v>
          </cell>
          <cell r="L249">
            <v>17265</v>
          </cell>
          <cell r="M249">
            <v>2.3266579832844894</v>
          </cell>
          <cell r="N249">
            <v>0</v>
          </cell>
          <cell r="P249">
            <v>43738.229305329427</v>
          </cell>
          <cell r="Q249">
            <v>867.22930532942701</v>
          </cell>
          <cell r="R249">
            <v>0.86911147278556111</v>
          </cell>
        </row>
        <row r="250">
          <cell r="A250" t="str">
            <v>Gates Linn</v>
          </cell>
          <cell r="B250" t="str">
            <v>Linn County (part), Gates city</v>
          </cell>
          <cell r="D250">
            <v>50</v>
          </cell>
          <cell r="F250">
            <v>43</v>
          </cell>
          <cell r="G250" t="str">
            <v>Linn County (part), Gates city</v>
          </cell>
          <cell r="H250">
            <v>40</v>
          </cell>
          <cell r="I250">
            <v>40</v>
          </cell>
          <cell r="J250">
            <v>0</v>
          </cell>
          <cell r="K250">
            <v>23</v>
          </cell>
          <cell r="L250">
            <v>19</v>
          </cell>
          <cell r="M250">
            <v>1.7391304347826086</v>
          </cell>
          <cell r="N250">
            <v>0</v>
          </cell>
          <cell r="P250">
            <v>41.739130434782609</v>
          </cell>
          <cell r="Q250">
            <v>1.7391304347826093</v>
          </cell>
          <cell r="R250">
            <v>8.8292099696495902E-2</v>
          </cell>
        </row>
        <row r="251">
          <cell r="A251" t="str">
            <v>Gates marion</v>
          </cell>
          <cell r="B251" t="str">
            <v>Marion County (part), Gates city</v>
          </cell>
          <cell r="D251">
            <v>455</v>
          </cell>
          <cell r="F251">
            <v>47</v>
          </cell>
          <cell r="G251" t="str">
            <v>Marion County (part), Gates city</v>
          </cell>
          <cell r="H251">
            <v>431</v>
          </cell>
          <cell r="I251">
            <v>431</v>
          </cell>
          <cell r="J251">
            <v>0</v>
          </cell>
          <cell r="K251">
            <v>226</v>
          </cell>
          <cell r="L251">
            <v>203</v>
          </cell>
          <cell r="M251">
            <v>1.9070796460176991</v>
          </cell>
          <cell r="N251">
            <v>0</v>
          </cell>
          <cell r="P251">
            <v>431</v>
          </cell>
          <cell r="Q251">
            <v>0</v>
          </cell>
          <cell r="R251">
            <v>0.91170790030350413</v>
          </cell>
        </row>
        <row r="252">
          <cell r="A252" t="str">
            <v>Idanha Linn</v>
          </cell>
          <cell r="B252" t="str">
            <v>Linn County (part), Idanha city</v>
          </cell>
          <cell r="D252">
            <v>85</v>
          </cell>
          <cell r="F252">
            <v>43</v>
          </cell>
          <cell r="G252" t="str">
            <v>Linn County (part), Idanha city</v>
          </cell>
          <cell r="H252">
            <v>57</v>
          </cell>
          <cell r="I252">
            <v>57</v>
          </cell>
          <cell r="J252">
            <v>0</v>
          </cell>
          <cell r="K252">
            <v>39</v>
          </cell>
          <cell r="L252">
            <v>30</v>
          </cell>
          <cell r="M252">
            <v>1.4615384615384615</v>
          </cell>
          <cell r="N252">
            <v>0</v>
          </cell>
          <cell r="P252">
            <v>57</v>
          </cell>
          <cell r="Q252">
            <v>0</v>
          </cell>
          <cell r="R252">
            <v>0.42537313432835822</v>
          </cell>
        </row>
        <row r="253">
          <cell r="A253" t="str">
            <v>Idanha Marion</v>
          </cell>
          <cell r="B253" t="str">
            <v>Marion County (part), Idanha city</v>
          </cell>
          <cell r="D253">
            <v>145</v>
          </cell>
          <cell r="F253">
            <v>47</v>
          </cell>
          <cell r="G253" t="str">
            <v>Marion County (part), Idanha city</v>
          </cell>
          <cell r="H253">
            <v>77</v>
          </cell>
          <cell r="I253">
            <v>77</v>
          </cell>
          <cell r="J253">
            <v>0</v>
          </cell>
          <cell r="K253">
            <v>47</v>
          </cell>
          <cell r="L253">
            <v>35</v>
          </cell>
          <cell r="M253">
            <v>1.6382978723404256</v>
          </cell>
          <cell r="N253">
            <v>0</v>
          </cell>
          <cell r="P253">
            <v>77</v>
          </cell>
          <cell r="Q253">
            <v>0</v>
          </cell>
          <cell r="R253">
            <v>0.57462686567164178</v>
          </cell>
        </row>
        <row r="254">
          <cell r="A254" t="str">
            <v>Lake Oswego Clackamas</v>
          </cell>
          <cell r="B254" t="str">
            <v>Clackamas County (part), Lake Oswego city</v>
          </cell>
          <cell r="D254">
            <v>34496.444309657403</v>
          </cell>
          <cell r="F254">
            <v>5</v>
          </cell>
          <cell r="G254" t="str">
            <v>Clackamas County (part), Lake Oswego city</v>
          </cell>
          <cell r="H254">
            <v>34066</v>
          </cell>
          <cell r="I254">
            <v>33844</v>
          </cell>
          <cell r="J254">
            <v>222</v>
          </cell>
          <cell r="K254">
            <v>15513</v>
          </cell>
          <cell r="L254">
            <v>14537</v>
          </cell>
          <cell r="M254">
            <v>2.1816540965641722</v>
          </cell>
          <cell r="N254">
            <v>0</v>
          </cell>
          <cell r="P254">
            <v>34066</v>
          </cell>
          <cell r="Q254">
            <v>222</v>
          </cell>
          <cell r="R254">
            <v>0.93028209399492068</v>
          </cell>
        </row>
        <row r="255">
          <cell r="A255" t="str">
            <v>Lake Oswego Mulnomah</v>
          </cell>
          <cell r="B255" t="str">
            <v>Multnomah County (part), Lake Oswego city</v>
          </cell>
          <cell r="D255">
            <v>2328.5067174137375</v>
          </cell>
          <cell r="F255">
            <v>51</v>
          </cell>
          <cell r="G255" t="str">
            <v>Multnomah County (part), Lake Oswego city</v>
          </cell>
          <cell r="H255">
            <v>2544</v>
          </cell>
          <cell r="I255">
            <v>2544</v>
          </cell>
          <cell r="J255">
            <v>0</v>
          </cell>
          <cell r="K255">
            <v>1477</v>
          </cell>
          <cell r="L255">
            <v>1351</v>
          </cell>
          <cell r="M255">
            <v>1.7224102911306702</v>
          </cell>
          <cell r="N255">
            <v>0</v>
          </cell>
          <cell r="P255">
            <v>2544</v>
          </cell>
          <cell r="Q255">
            <v>0</v>
          </cell>
          <cell r="R255">
            <v>6.9472131953357552E-2</v>
          </cell>
        </row>
        <row r="256">
          <cell r="A256" t="str">
            <v>Lake Oswego Washington</v>
          </cell>
          <cell r="B256" t="str">
            <v>Washington County (part), Lake Oswego city</v>
          </cell>
          <cell r="D256">
            <v>20.048972928853217</v>
          </cell>
          <cell r="F256">
            <v>67</v>
          </cell>
          <cell r="G256" t="str">
            <v>Washington County (part), Lake Oswego city</v>
          </cell>
          <cell r="H256">
            <v>9</v>
          </cell>
          <cell r="I256">
            <v>9</v>
          </cell>
          <cell r="J256">
            <v>0</v>
          </cell>
          <cell r="K256">
            <v>5</v>
          </cell>
          <cell r="L256">
            <v>5</v>
          </cell>
          <cell r="M256">
            <v>1.8</v>
          </cell>
          <cell r="N256">
            <v>0</v>
          </cell>
          <cell r="P256">
            <v>9</v>
          </cell>
          <cell r="Q256">
            <v>0</v>
          </cell>
          <cell r="R256">
            <v>2.4577405172176991E-4</v>
          </cell>
        </row>
        <row r="257">
          <cell r="A257" t="str">
            <v>Mill City Linn</v>
          </cell>
          <cell r="B257" t="str">
            <v>Linn County (part), Mill City city</v>
          </cell>
          <cell r="D257">
            <v>1330.2307692307693</v>
          </cell>
          <cell r="F257">
            <v>43</v>
          </cell>
          <cell r="G257" t="str">
            <v>Linn County (part), Mill City city</v>
          </cell>
          <cell r="H257">
            <v>1531</v>
          </cell>
          <cell r="I257">
            <v>1531</v>
          </cell>
          <cell r="J257">
            <v>0</v>
          </cell>
          <cell r="K257">
            <v>599</v>
          </cell>
          <cell r="L257">
            <v>559</v>
          </cell>
          <cell r="M257">
            <v>2.5559265442404007</v>
          </cell>
          <cell r="N257">
            <v>0</v>
          </cell>
          <cell r="P257">
            <v>1531</v>
          </cell>
          <cell r="Q257">
            <v>0</v>
          </cell>
          <cell r="R257">
            <v>0.82533692722371965</v>
          </cell>
        </row>
        <row r="258">
          <cell r="A258" t="str">
            <v>Mill City marion</v>
          </cell>
          <cell r="B258" t="str">
            <v>Marion County (part), Mill City city</v>
          </cell>
          <cell r="D258">
            <v>329.72781065088759</v>
          </cell>
          <cell r="F258">
            <v>47</v>
          </cell>
          <cell r="G258" t="str">
            <v>Marion County (part), Mill City city</v>
          </cell>
          <cell r="H258">
            <v>324</v>
          </cell>
          <cell r="I258">
            <v>324</v>
          </cell>
          <cell r="J258">
            <v>0</v>
          </cell>
          <cell r="K258">
            <v>143</v>
          </cell>
          <cell r="L258">
            <v>122</v>
          </cell>
          <cell r="M258">
            <v>2.2657342657342658</v>
          </cell>
          <cell r="N258">
            <v>0</v>
          </cell>
          <cell r="P258">
            <v>324</v>
          </cell>
          <cell r="Q258">
            <v>0</v>
          </cell>
          <cell r="R258">
            <v>0.17466307277628035</v>
          </cell>
        </row>
        <row r="259">
          <cell r="A259" t="str">
            <v>Portland Clackamas</v>
          </cell>
          <cell r="B259" t="str">
            <v>Clackamas County (part), Portland city</v>
          </cell>
          <cell r="D259">
            <v>822.4016972153986</v>
          </cell>
          <cell r="F259">
            <v>5</v>
          </cell>
          <cell r="G259" t="str">
            <v>Clackamas County (part), Portland city</v>
          </cell>
          <cell r="H259">
            <v>744</v>
          </cell>
          <cell r="I259">
            <v>738</v>
          </cell>
          <cell r="J259">
            <v>6</v>
          </cell>
          <cell r="K259">
            <v>284</v>
          </cell>
          <cell r="L259">
            <v>271</v>
          </cell>
          <cell r="M259">
            <v>2.5985915492957745</v>
          </cell>
          <cell r="N259">
            <v>0</v>
          </cell>
          <cell r="P259">
            <v>744</v>
          </cell>
          <cell r="Q259">
            <v>6</v>
          </cell>
          <cell r="R259">
            <v>1.2744614372636079E-3</v>
          </cell>
        </row>
        <row r="260">
          <cell r="A260" t="str">
            <v>Portland Multnomah</v>
          </cell>
          <cell r="B260" t="str">
            <v>Multnomah County (part), Portland city</v>
          </cell>
          <cell r="D260">
            <v>581443.01457578212</v>
          </cell>
          <cell r="F260">
            <v>51</v>
          </cell>
          <cell r="G260" t="str">
            <v>Multnomah County (part), Portland city</v>
          </cell>
          <cell r="H260">
            <v>581485</v>
          </cell>
          <cell r="I260">
            <v>563737</v>
          </cell>
          <cell r="J260">
            <v>17748</v>
          </cell>
          <cell r="K260">
            <v>264391</v>
          </cell>
          <cell r="L260">
            <v>247558</v>
          </cell>
          <cell r="M260">
            <v>2.1322094927588306</v>
          </cell>
          <cell r="N260">
            <v>0</v>
          </cell>
          <cell r="P260">
            <v>581485</v>
          </cell>
          <cell r="Q260">
            <v>17748</v>
          </cell>
          <cell r="R260">
            <v>0.99607554952584554</v>
          </cell>
        </row>
        <row r="261">
          <cell r="A261" t="str">
            <v>Portland Washington</v>
          </cell>
          <cell r="B261" t="str">
            <v>Washington County (part), Portland city</v>
          </cell>
          <cell r="D261">
            <v>1569.5837270024931</v>
          </cell>
          <cell r="F261">
            <v>67</v>
          </cell>
          <cell r="G261" t="str">
            <v>Washington County (part), Portland city</v>
          </cell>
          <cell r="H261">
            <v>1547</v>
          </cell>
          <cell r="I261">
            <v>1547</v>
          </cell>
          <cell r="J261">
            <v>0</v>
          </cell>
          <cell r="K261">
            <v>764</v>
          </cell>
          <cell r="L261">
            <v>717</v>
          </cell>
          <cell r="M261">
            <v>2.0248691099476441</v>
          </cell>
          <cell r="N261">
            <v>0</v>
          </cell>
          <cell r="P261">
            <v>1547</v>
          </cell>
          <cell r="Q261">
            <v>0</v>
          </cell>
          <cell r="R261">
            <v>2.649989036890843E-3</v>
          </cell>
        </row>
        <row r="262">
          <cell r="A262" t="str">
            <v>Rivergrove Clackamas</v>
          </cell>
          <cell r="B262" t="str">
            <v>Clackamas County (part), Rivergrove city</v>
          </cell>
          <cell r="D262">
            <v>315</v>
          </cell>
          <cell r="F262">
            <v>5</v>
          </cell>
          <cell r="G262" t="str">
            <v>Clackamas County (part), Rivergrove city</v>
          </cell>
          <cell r="H262">
            <v>257</v>
          </cell>
          <cell r="I262">
            <v>257</v>
          </cell>
          <cell r="J262">
            <v>0</v>
          </cell>
          <cell r="K262">
            <v>120</v>
          </cell>
          <cell r="L262">
            <v>110</v>
          </cell>
          <cell r="M262">
            <v>2.1416666666666666</v>
          </cell>
          <cell r="N262">
            <v>0</v>
          </cell>
          <cell r="P262">
            <v>257</v>
          </cell>
          <cell r="Q262">
            <v>0</v>
          </cell>
          <cell r="R262">
            <v>0.88927335640138405</v>
          </cell>
        </row>
        <row r="263">
          <cell r="A263" t="str">
            <v>Rivergrove Washington</v>
          </cell>
          <cell r="B263" t="str">
            <v>Washington County (part), Rivergrove city</v>
          </cell>
          <cell r="D263">
            <v>35</v>
          </cell>
          <cell r="F263">
            <v>67</v>
          </cell>
          <cell r="G263" t="str">
            <v>Washington County (part), Rivergrove city</v>
          </cell>
          <cell r="H263">
            <v>32</v>
          </cell>
          <cell r="I263">
            <v>32</v>
          </cell>
          <cell r="J263">
            <v>0</v>
          </cell>
          <cell r="K263">
            <v>13</v>
          </cell>
          <cell r="L263">
            <v>13</v>
          </cell>
          <cell r="M263">
            <v>2.4615384615384617</v>
          </cell>
          <cell r="N263">
            <v>0</v>
          </cell>
          <cell r="P263">
            <v>32</v>
          </cell>
          <cell r="Q263">
            <v>0</v>
          </cell>
          <cell r="R263">
            <v>0.11072664359861595</v>
          </cell>
        </row>
        <row r="264">
          <cell r="A264" t="str">
            <v>Salem marion</v>
          </cell>
          <cell r="B264" t="str">
            <v>Marion County (part), Salem city</v>
          </cell>
          <cell r="D264">
            <v>133883.24356417326</v>
          </cell>
          <cell r="F264">
            <v>47</v>
          </cell>
          <cell r="G264" t="str">
            <v>Marion County (part), Salem city</v>
          </cell>
          <cell r="H264">
            <v>130398</v>
          </cell>
          <cell r="I264">
            <v>121852</v>
          </cell>
          <cell r="J264">
            <v>8546</v>
          </cell>
          <cell r="K264">
            <v>51216</v>
          </cell>
          <cell r="L264">
            <v>47859</v>
          </cell>
          <cell r="M264">
            <v>2.3791783817557013</v>
          </cell>
          <cell r="N264">
            <v>0</v>
          </cell>
          <cell r="P264">
            <v>130398</v>
          </cell>
          <cell r="Q264">
            <v>8546</v>
          </cell>
          <cell r="R264">
            <v>0.84325226174848189</v>
          </cell>
        </row>
        <row r="265">
          <cell r="A265" t="str">
            <v>Salem Polk</v>
          </cell>
          <cell r="B265" t="str">
            <v>Polk County (part), Salem city</v>
          </cell>
          <cell r="D265">
            <v>23576.756435826741</v>
          </cell>
          <cell r="F265">
            <v>53</v>
          </cell>
          <cell r="G265" t="str">
            <v>Polk County (part), Salem city</v>
          </cell>
          <cell r="H265">
            <v>24239</v>
          </cell>
          <cell r="I265">
            <v>24150</v>
          </cell>
          <cell r="J265">
            <v>89</v>
          </cell>
          <cell r="K265">
            <v>10060</v>
          </cell>
          <cell r="L265">
            <v>9431</v>
          </cell>
          <cell r="M265">
            <v>2.4005964214711728</v>
          </cell>
          <cell r="N265">
            <v>0</v>
          </cell>
          <cell r="P265">
            <v>24239</v>
          </cell>
          <cell r="Q265">
            <v>89</v>
          </cell>
          <cell r="R265">
            <v>0.15674773825151811</v>
          </cell>
        </row>
        <row r="266">
          <cell r="A266" t="str">
            <v>Tualatin Clackamas</v>
          </cell>
          <cell r="B266" t="str">
            <v>Clackamas County (part), Tualatin city</v>
          </cell>
          <cell r="D266">
            <v>3061.25</v>
          </cell>
          <cell r="F266">
            <v>5</v>
          </cell>
          <cell r="G266" t="str">
            <v>Clackamas County (part), Tualatin city</v>
          </cell>
          <cell r="H266">
            <v>2862</v>
          </cell>
          <cell r="I266">
            <v>2862</v>
          </cell>
          <cell r="J266">
            <v>0</v>
          </cell>
          <cell r="K266">
            <v>1162</v>
          </cell>
          <cell r="L266">
            <v>1083</v>
          </cell>
          <cell r="M266">
            <v>2.4629948364888126</v>
          </cell>
          <cell r="N266">
            <v>0</v>
          </cell>
          <cell r="P266">
            <v>2869.3889845094664</v>
          </cell>
          <cell r="Q266">
            <v>7.3889845094663542</v>
          </cell>
          <cell r="R266">
            <v>0.11010115332743746</v>
          </cell>
        </row>
        <row r="267">
          <cell r="A267" t="str">
            <v>Tualatin Washington</v>
          </cell>
          <cell r="B267" t="str">
            <v>Washington County (part), Tualatin city</v>
          </cell>
          <cell r="D267">
            <v>23098.75</v>
          </cell>
          <cell r="F267">
            <v>67</v>
          </cell>
          <cell r="G267" t="str">
            <v>Washington County (part), Tualatin city</v>
          </cell>
          <cell r="H267">
            <v>23192</v>
          </cell>
          <cell r="I267">
            <v>23105</v>
          </cell>
          <cell r="J267">
            <v>87</v>
          </cell>
          <cell r="K267">
            <v>9366</v>
          </cell>
          <cell r="L267">
            <v>8917</v>
          </cell>
          <cell r="M267">
            <v>2.46690155882981</v>
          </cell>
          <cell r="N267">
            <v>0</v>
          </cell>
          <cell r="P267">
            <v>23192</v>
          </cell>
          <cell r="Q267">
            <v>87</v>
          </cell>
          <cell r="R267">
            <v>0.88989884667256258</v>
          </cell>
        </row>
        <row r="268">
          <cell r="A268" t="str">
            <v>Willamina Polk</v>
          </cell>
          <cell r="B268" t="str">
            <v>Polk County (part), Willamina city</v>
          </cell>
          <cell r="D268">
            <v>720</v>
          </cell>
          <cell r="F268">
            <v>53</v>
          </cell>
          <cell r="G268" t="str">
            <v>Polk County (part), Willamina city</v>
          </cell>
          <cell r="H268">
            <v>845</v>
          </cell>
          <cell r="I268">
            <v>845</v>
          </cell>
          <cell r="J268">
            <v>0</v>
          </cell>
          <cell r="K268">
            <v>338</v>
          </cell>
          <cell r="L268">
            <v>303</v>
          </cell>
          <cell r="M268">
            <v>2.5</v>
          </cell>
          <cell r="N268">
            <v>0</v>
          </cell>
          <cell r="P268">
            <v>845</v>
          </cell>
          <cell r="Q268">
            <v>0</v>
          </cell>
          <cell r="R268">
            <v>0.41728395061728396</v>
          </cell>
        </row>
        <row r="269">
          <cell r="A269" t="str">
            <v>Willamina Yamhill</v>
          </cell>
          <cell r="B269" t="str">
            <v>Yamhill County (part), Willamina city</v>
          </cell>
          <cell r="D269">
            <v>1165.3065527065528</v>
          </cell>
          <cell r="F269">
            <v>71</v>
          </cell>
          <cell r="G269" t="str">
            <v>Yamhill County (part), Willamina city</v>
          </cell>
          <cell r="H269">
            <v>1180</v>
          </cell>
          <cell r="I269">
            <v>1169</v>
          </cell>
          <cell r="J269">
            <v>11</v>
          </cell>
          <cell r="K269">
            <v>439</v>
          </cell>
          <cell r="L269">
            <v>395</v>
          </cell>
          <cell r="M269">
            <v>2.6628701594533029</v>
          </cell>
          <cell r="N269">
            <v>0</v>
          </cell>
          <cell r="P269">
            <v>1180</v>
          </cell>
          <cell r="Q269">
            <v>11</v>
          </cell>
          <cell r="R269">
            <v>0.58271604938271604</v>
          </cell>
        </row>
        <row r="270">
          <cell r="A270" t="str">
            <v>Wilsonville Clackamas</v>
          </cell>
          <cell r="B270" t="str">
            <v>Clackamas County (part), Wilsonville city</v>
          </cell>
          <cell r="D270">
            <v>16433.111820199778</v>
          </cell>
          <cell r="F270">
            <v>5</v>
          </cell>
          <cell r="G270" t="str">
            <v>Clackamas County (part), Wilsonville city</v>
          </cell>
          <cell r="H270">
            <v>17371</v>
          </cell>
          <cell r="I270">
            <v>17323</v>
          </cell>
          <cell r="J270">
            <v>48</v>
          </cell>
          <cell r="K270">
            <v>8152</v>
          </cell>
          <cell r="L270">
            <v>7537</v>
          </cell>
          <cell r="M270">
            <v>2.125</v>
          </cell>
          <cell r="N270">
            <v>0</v>
          </cell>
          <cell r="P270">
            <v>17371</v>
          </cell>
          <cell r="Q270">
            <v>48</v>
          </cell>
          <cell r="R270">
            <v>0.89040955456455995</v>
          </cell>
        </row>
        <row r="271">
          <cell r="A271" t="str">
            <v>Wilsonville Washington</v>
          </cell>
          <cell r="B271" t="str">
            <v>Washington County (part), Wilsonville city</v>
          </cell>
          <cell r="D271">
            <v>1661.8881798002221</v>
          </cell>
          <cell r="F271">
            <v>67</v>
          </cell>
          <cell r="G271" t="str">
            <v>Washington County (part), Wilsonville city</v>
          </cell>
          <cell r="H271">
            <v>2138</v>
          </cell>
          <cell r="I271">
            <v>590</v>
          </cell>
          <cell r="J271">
            <v>1548</v>
          </cell>
          <cell r="K271">
            <v>335</v>
          </cell>
          <cell r="L271">
            <v>322</v>
          </cell>
          <cell r="M271">
            <v>1.7611940298507462</v>
          </cell>
          <cell r="N271">
            <v>0</v>
          </cell>
          <cell r="O271">
            <v>0</v>
          </cell>
          <cell r="P271">
            <v>2138</v>
          </cell>
          <cell r="Q271">
            <v>1548</v>
          </cell>
          <cell r="R271">
            <v>0.10959044543544005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ED7681-CC7C-4579-801A-A725D6A23EFA}" name="Table1" displayName="Table1" ref="A2:Q232" totalsRowCount="1" headerRowDxfId="34" dataDxfId="33">
  <autoFilter ref="A2:Q231" xr:uid="{11ED7681-CC7C-4579-801A-A725D6A23EFA}"/>
  <tableColumns count="17">
    <tableColumn id="19" xr3:uid="{D5CF02F1-FB10-4918-8A4F-CEE8C88CE40C}" name="R3 Priority" dataDxfId="32" totalsRowDxfId="15"/>
    <tableColumn id="16" xr3:uid="{4D3F29BF-2F23-4185-8371-410FD8976E66}" name="Zip Code" dataDxfId="31" totalsRowDxfId="14"/>
    <tableColumn id="1" xr3:uid="{B468FDEF-278B-4863-9BCF-C7EB77FF0B5F}" name="City" totalsRowFunction="count" dataDxfId="30" totalsRowDxfId="13"/>
    <tableColumn id="17" xr3:uid="{275B950E-B21D-40BA-B0E2-ADA1CA2266E9}" name="OHSU Service Area" dataDxfId="29" totalsRowDxfId="12"/>
    <tableColumn id="9" xr3:uid="{86682738-BD09-4836-8F36-E100F8A47025}" name="County" dataDxfId="28" totalsRowDxfId="11"/>
    <tableColumn id="13" xr3:uid="{741C1FA6-4F8D-40CC-A3E0-8BF40E94417F}" name="Designation" dataDxfId="27" totalsRowDxfId="10"/>
    <tableColumn id="18" xr3:uid="{658D988C-827A-4443-818E-57815D8F9FF5}" name="BizO" dataDxfId="26" totalsRowDxfId="9"/>
    <tableColumn id="10" xr3:uid="{6801E6C6-2779-4E1F-80FA-040650F68C48}" name="Region" dataDxfId="25" totalsRowDxfId="8"/>
    <tableColumn id="2" xr3:uid="{5D73DE12-4342-4F27-945D-84E26DEFCFB7}" name="2022 Revised _x000a_Population" totalsRowFunction="average" dataDxfId="24" totalsRowDxfId="7"/>
    <tableColumn id="3" xr3:uid="{1DC303C5-2F7E-4402-8D13-CE45BE91C842}" name="2023 Preliminary _x000a_Population " totalsRowFunction="custom" dataDxfId="23" totalsRowDxfId="6">
      <totalsRowFormula>MEDIAN(J3:J231)</totalsRowFormula>
    </tableColumn>
    <tableColumn id="8" xr3:uid="{E9E1FD74-0160-4781-8D9E-9D9167A8032B}" name="Population Change" totalsRowFunction="average" dataDxfId="22" totalsRowDxfId="5">
      <calculatedColumnFormula>Table1[[#This Row],[2023 Preliminary 
Population ]]-Table1[[#This Row],[2022 Revised 
Population]]</calculatedColumnFormula>
    </tableColumn>
    <tableColumn id="4" xr3:uid="{E67B7EB8-F901-4387-9C9D-19D4BAB9326D}" name="Percent Change" totalsRowFunction="average" dataDxfId="21" totalsRowDxfId="4" dataCellStyle="Percent">
      <calculatedColumnFormula>(Table1[[#This Row],[2023 Preliminary 
Population ]]-Table1[[#This Row],[2022 Revised 
Population]])/Table1[[#This Row],[2022 Revised 
Population]]</calculatedColumnFormula>
    </tableColumn>
    <tableColumn id="5" xr3:uid="{08927755-3F2E-4CCF-B3F1-9DD4C0EDCC97}" name="Growth_x000a_Status" totalsRowFunction="count" dataDxfId="20" totalsRowDxfId="3"/>
    <tableColumn id="11" xr3:uid="{A53240EE-0A34-4601-820D-8F54A588EBBE}" name="Distressed Place (2023)" dataDxfId="19" totalsRowDxfId="2"/>
    <tableColumn id="6" xr3:uid="{50F7778D-B3E3-479E-ABDA-964AFE6FC7BD}" name="Pop. Tier 1 (&lt;1,000)_x000a_Pop. Tier 2 (1,000 to 10,000)_x000a_Pop. Tier 3 (&gt;=10,000)" dataDxfId="18"/>
    <tableColumn id="12" xr3:uid="{9CE72EEF-8455-4BF1-BC6D-D4D39CF5F6FB}" name="RHNA Housing Units Needed" totalsRowFunction="sum" dataDxfId="17" totalsRowDxfId="1"/>
    <tableColumn id="7" xr3:uid="{F29074EE-1470-4E19-8F82-6DA4AA28EFAA}" name="RHNA Need Index_x000a_(Pop. increase if all units built)" totalsRowFunction="average" dataDxfId="16" totalsRowDxfId="0">
      <calculatedColumnFormula>2.3*Table1[[#This Row],[RHNA Housing Units Needed]]/Table1[[#This Row],[2023 Preliminary 
Population 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2625D-0524-4C76-BE2E-42754BA8E208}">
  <dimension ref="A2:V240"/>
  <sheetViews>
    <sheetView showGridLines="0" tabSelected="1" zoomScale="80" workbookViewId="0">
      <pane ySplit="2" topLeftCell="A3" activePane="bottomLeft" state="frozen"/>
      <selection pane="bottomLeft" activeCell="I21" sqref="I21"/>
    </sheetView>
  </sheetViews>
  <sheetFormatPr defaultRowHeight="13.5" x14ac:dyDescent="0.35"/>
  <cols>
    <col min="1" max="1" width="14.54296875" style="6" customWidth="1"/>
    <col min="2" max="2" width="13" style="1" bestFit="1" customWidth="1"/>
    <col min="3" max="3" width="13.81640625" style="2" bestFit="1" customWidth="1"/>
    <col min="4" max="4" width="21.7265625" style="2" bestFit="1" customWidth="1"/>
    <col min="5" max="5" width="19.54296875" style="2" bestFit="1" customWidth="1"/>
    <col min="6" max="6" width="15.7265625" style="2" bestFit="1" customWidth="1"/>
    <col min="7" max="7" width="9.36328125" style="1" bestFit="1" customWidth="1"/>
    <col min="8" max="8" width="22.81640625" style="9" bestFit="1" customWidth="1"/>
    <col min="9" max="9" width="17.453125" style="9" bestFit="1" customWidth="1"/>
    <col min="10" max="10" width="15.26953125" style="9" bestFit="1" customWidth="1"/>
    <col min="11" max="11" width="14.7265625" style="3" customWidth="1"/>
    <col min="12" max="12" width="19.08984375" style="1" bestFit="1" customWidth="1"/>
    <col min="13" max="13" width="11.54296875" style="1" bestFit="1" customWidth="1"/>
    <col min="14" max="14" width="26.54296875" style="1" bestFit="1" customWidth="1"/>
    <col min="15" max="15" width="13.26953125" style="1" bestFit="1" customWidth="1"/>
    <col min="16" max="16" width="13.26953125" style="1" customWidth="1"/>
    <col min="17" max="17" width="15.36328125" style="1" customWidth="1"/>
    <col min="18" max="18" width="10.08984375" style="1" bestFit="1" customWidth="1"/>
    <col min="19" max="19" width="7" style="1" bestFit="1" customWidth="1"/>
    <col min="20" max="16384" width="8.7265625" style="1"/>
  </cols>
  <sheetData>
    <row r="2" spans="1:22" s="5" customFormat="1" ht="94.5" x14ac:dyDescent="0.35">
      <c r="A2" s="14" t="s">
        <v>521</v>
      </c>
      <c r="B2" s="14" t="s">
        <v>286</v>
      </c>
      <c r="C2" s="4" t="s">
        <v>230</v>
      </c>
      <c r="D2" s="4" t="s">
        <v>287</v>
      </c>
      <c r="E2" s="4" t="s">
        <v>259</v>
      </c>
      <c r="F2" s="4" t="s">
        <v>288</v>
      </c>
      <c r="G2" s="4" t="s">
        <v>520</v>
      </c>
      <c r="H2" s="4" t="s">
        <v>270</v>
      </c>
      <c r="I2" s="8" t="s">
        <v>264</v>
      </c>
      <c r="J2" s="8" t="s">
        <v>265</v>
      </c>
      <c r="K2" s="8" t="s">
        <v>263</v>
      </c>
      <c r="L2" s="4" t="s">
        <v>262</v>
      </c>
      <c r="M2" s="4" t="s">
        <v>269</v>
      </c>
      <c r="N2" s="4" t="s">
        <v>271</v>
      </c>
      <c r="O2" s="4" t="s">
        <v>519</v>
      </c>
      <c r="P2" s="39" t="s">
        <v>541</v>
      </c>
      <c r="Q2" s="39" t="s">
        <v>555</v>
      </c>
      <c r="R2" s="13"/>
      <c r="S2" s="13"/>
      <c r="T2" s="13"/>
      <c r="U2" s="13"/>
      <c r="V2" s="13"/>
    </row>
    <row r="3" spans="1:22" x14ac:dyDescent="0.35">
      <c r="A3" s="7">
        <v>2</v>
      </c>
      <c r="B3" s="15" t="s">
        <v>329</v>
      </c>
      <c r="C3" s="1" t="s">
        <v>18</v>
      </c>
      <c r="D3" s="2" t="s">
        <v>160</v>
      </c>
      <c r="E3" s="2" t="s">
        <v>209</v>
      </c>
      <c r="F3" s="2" t="s">
        <v>290</v>
      </c>
      <c r="G3" s="7">
        <v>5</v>
      </c>
      <c r="H3" s="1" t="s">
        <v>279</v>
      </c>
      <c r="I3" s="9">
        <v>1804</v>
      </c>
      <c r="J3" s="9">
        <v>1791</v>
      </c>
      <c r="K3" s="9">
        <f>Table1[[#This Row],[2023 Preliminary 
Population ]]-Table1[[#This Row],[2022 Revised 
Population]]</f>
        <v>-13</v>
      </c>
      <c r="L3" s="3">
        <f>(Table1[[#This Row],[2023 Preliminary 
Population ]]-Table1[[#This Row],[2022 Revised 
Population]])/Table1[[#This Row],[2022 Revised 
Population]]</f>
        <v>-7.2062084257206206E-3</v>
      </c>
      <c r="M3" s="2" t="s">
        <v>266</v>
      </c>
      <c r="N3" s="2" t="s">
        <v>272</v>
      </c>
      <c r="O3" s="2">
        <v>2</v>
      </c>
      <c r="P3" s="2">
        <f>'RHNA Housing Needs'!E39</f>
        <v>163</v>
      </c>
      <c r="Q3" s="6">
        <f>2.3*Table1[[#This Row],[RHNA Housing Units Needed]]/Table1[[#This Row],[2023 Preliminary 
Population ]]</f>
        <v>0.20932439977666106</v>
      </c>
      <c r="R3"/>
      <c r="S3"/>
      <c r="T3"/>
      <c r="U3"/>
      <c r="V3"/>
    </row>
    <row r="4" spans="1:22" x14ac:dyDescent="0.35">
      <c r="A4" s="7">
        <v>2</v>
      </c>
      <c r="B4" s="15" t="s">
        <v>336</v>
      </c>
      <c r="C4" s="1" t="s">
        <v>223</v>
      </c>
      <c r="D4" s="2" t="s">
        <v>160</v>
      </c>
      <c r="E4" s="2" t="s">
        <v>209</v>
      </c>
      <c r="F4" s="2" t="s">
        <v>290</v>
      </c>
      <c r="G4" s="7">
        <v>5</v>
      </c>
      <c r="H4" s="1" t="s">
        <v>279</v>
      </c>
      <c r="I4" s="9">
        <v>2677</v>
      </c>
      <c r="J4" s="9">
        <v>2656</v>
      </c>
      <c r="K4" s="9">
        <f>Table1[[#This Row],[2023 Preliminary 
Population ]]-Table1[[#This Row],[2022 Revised 
Population]]</f>
        <v>-21</v>
      </c>
      <c r="L4" s="3">
        <f>(Table1[[#This Row],[2023 Preliminary 
Population ]]-Table1[[#This Row],[2022 Revised 
Population]])/Table1[[#This Row],[2022 Revised 
Population]]</f>
        <v>-7.8446021666044082E-3</v>
      </c>
      <c r="M4" s="2" t="s">
        <v>266</v>
      </c>
      <c r="N4" s="2" t="s">
        <v>272</v>
      </c>
      <c r="O4" s="2">
        <v>2</v>
      </c>
      <c r="P4" s="2">
        <f>'RHNA Housing Needs'!E49</f>
        <v>218</v>
      </c>
      <c r="Q4" s="6">
        <f>2.3*Table1[[#This Row],[RHNA Housing Units Needed]]/Table1[[#This Row],[2023 Preliminary 
Population ]]</f>
        <v>0.18878012048192772</v>
      </c>
      <c r="R4"/>
      <c r="S4"/>
      <c r="T4"/>
      <c r="U4"/>
      <c r="V4"/>
    </row>
    <row r="5" spans="1:22" x14ac:dyDescent="0.35">
      <c r="A5" s="7">
        <v>2</v>
      </c>
      <c r="B5" s="15" t="s">
        <v>359</v>
      </c>
      <c r="C5" s="1" t="s">
        <v>47</v>
      </c>
      <c r="D5" s="2" t="s">
        <v>356</v>
      </c>
      <c r="E5" s="2" t="s">
        <v>236</v>
      </c>
      <c r="F5" s="2" t="s">
        <v>290</v>
      </c>
      <c r="G5" s="7">
        <v>5</v>
      </c>
      <c r="H5" s="1" t="s">
        <v>279</v>
      </c>
      <c r="I5" s="9">
        <v>4223</v>
      </c>
      <c r="J5" s="9">
        <v>4216</v>
      </c>
      <c r="K5" s="9">
        <f>Table1[[#This Row],[2023 Preliminary 
Population ]]-Table1[[#This Row],[2022 Revised 
Population]]</f>
        <v>-7</v>
      </c>
      <c r="L5" s="3">
        <f>(Table1[[#This Row],[2023 Preliminary 
Population ]]-Table1[[#This Row],[2022 Revised 
Population]])/Table1[[#This Row],[2022 Revised 
Population]]</f>
        <v>-1.6575893914278948E-3</v>
      </c>
      <c r="M5" s="2" t="s">
        <v>266</v>
      </c>
      <c r="N5" s="2" t="s">
        <v>272</v>
      </c>
      <c r="O5" s="2">
        <v>2</v>
      </c>
      <c r="P5" s="2">
        <f>'RHNA Housing Needs'!E59</f>
        <v>621</v>
      </c>
      <c r="Q5" s="6">
        <f>2.3*Table1[[#This Row],[RHNA Housing Units Needed]]/Table1[[#This Row],[2023 Preliminary 
Population ]]</f>
        <v>0.33878083491461097</v>
      </c>
      <c r="R5"/>
      <c r="S5"/>
      <c r="T5"/>
      <c r="U5"/>
      <c r="V5"/>
    </row>
    <row r="6" spans="1:22" x14ac:dyDescent="0.35">
      <c r="A6" s="7">
        <v>2</v>
      </c>
      <c r="B6" s="15" t="s">
        <v>360</v>
      </c>
      <c r="C6" s="1" t="s">
        <v>103</v>
      </c>
      <c r="D6" s="2" t="s">
        <v>103</v>
      </c>
      <c r="E6" s="2" t="s">
        <v>245</v>
      </c>
      <c r="F6" s="2" t="s">
        <v>290</v>
      </c>
      <c r="G6" s="7">
        <v>2</v>
      </c>
      <c r="H6" s="1" t="s">
        <v>278</v>
      </c>
      <c r="I6" s="9">
        <v>1830</v>
      </c>
      <c r="J6" s="9">
        <v>1814</v>
      </c>
      <c r="K6" s="9">
        <f>Table1[[#This Row],[2023 Preliminary 
Population ]]-Table1[[#This Row],[2022 Revised 
Population]]</f>
        <v>-16</v>
      </c>
      <c r="L6" s="3">
        <f>(Table1[[#This Row],[2023 Preliminary 
Population ]]-Table1[[#This Row],[2022 Revised 
Population]])/Table1[[#This Row],[2022 Revised 
Population]]</f>
        <v>-8.7431693989071038E-3</v>
      </c>
      <c r="M6" s="2" t="s">
        <v>266</v>
      </c>
      <c r="N6" s="2" t="s">
        <v>272</v>
      </c>
      <c r="O6" s="2">
        <v>2</v>
      </c>
      <c r="P6" s="2">
        <f>'RHNA Housing Needs'!E69</f>
        <v>176</v>
      </c>
      <c r="Q6" s="6">
        <f>2.3*Table1[[#This Row],[RHNA Housing Units Needed]]/Table1[[#This Row],[2023 Preliminary 
Population ]]</f>
        <v>0.22315325248070561</v>
      </c>
      <c r="R6"/>
      <c r="S6"/>
      <c r="T6"/>
      <c r="U6"/>
      <c r="V6"/>
    </row>
    <row r="7" spans="1:22" x14ac:dyDescent="0.35">
      <c r="A7" s="7">
        <v>2</v>
      </c>
      <c r="B7" s="15" t="s">
        <v>363</v>
      </c>
      <c r="C7" s="1" t="s">
        <v>1</v>
      </c>
      <c r="D7" s="2" t="s">
        <v>105</v>
      </c>
      <c r="E7" s="2" t="s">
        <v>253</v>
      </c>
      <c r="F7" s="2" t="s">
        <v>290</v>
      </c>
      <c r="G7" s="7">
        <v>2</v>
      </c>
      <c r="H7" s="1" t="s">
        <v>278</v>
      </c>
      <c r="I7" s="9">
        <v>1564</v>
      </c>
      <c r="J7" s="9">
        <v>1547</v>
      </c>
      <c r="K7" s="9">
        <f>Table1[[#This Row],[2023 Preliminary 
Population ]]-Table1[[#This Row],[2022 Revised 
Population]]</f>
        <v>-17</v>
      </c>
      <c r="L7" s="3">
        <f>(Table1[[#This Row],[2023 Preliminary 
Population ]]-Table1[[#This Row],[2022 Revised 
Population]])/Table1[[#This Row],[2022 Revised 
Population]]</f>
        <v>-1.0869565217391304E-2</v>
      </c>
      <c r="M7" s="2" t="s">
        <v>266</v>
      </c>
      <c r="N7" s="2" t="s">
        <v>272</v>
      </c>
      <c r="O7" s="2">
        <v>2</v>
      </c>
      <c r="P7" s="2">
        <f>'RHNA Housing Needs'!E139</f>
        <v>218</v>
      </c>
      <c r="Q7" s="6">
        <f>2.3*Table1[[#This Row],[RHNA Housing Units Needed]]/Table1[[#This Row],[2023 Preliminary 
Population ]]</f>
        <v>0.32411118293471231</v>
      </c>
      <c r="R7"/>
      <c r="S7"/>
      <c r="T7"/>
      <c r="U7"/>
      <c r="V7"/>
    </row>
    <row r="8" spans="1:22" x14ac:dyDescent="0.35">
      <c r="A8" s="7">
        <v>2</v>
      </c>
      <c r="B8" s="15" t="s">
        <v>372</v>
      </c>
      <c r="C8" s="1" t="s">
        <v>130</v>
      </c>
      <c r="D8" s="2" t="s">
        <v>31</v>
      </c>
      <c r="E8" s="2" t="s">
        <v>245</v>
      </c>
      <c r="F8" s="2" t="s">
        <v>290</v>
      </c>
      <c r="G8" s="7">
        <v>2</v>
      </c>
      <c r="H8" s="1" t="s">
        <v>278</v>
      </c>
      <c r="I8" s="9">
        <v>1191</v>
      </c>
      <c r="J8" s="9">
        <v>1183</v>
      </c>
      <c r="K8" s="9">
        <f>Table1[[#This Row],[2023 Preliminary 
Population ]]-Table1[[#This Row],[2022 Revised 
Population]]</f>
        <v>-8</v>
      </c>
      <c r="L8" s="3">
        <f>(Table1[[#This Row],[2023 Preliminary 
Population ]]-Table1[[#This Row],[2022 Revised 
Population]])/Table1[[#This Row],[2022 Revised 
Population]]</f>
        <v>-6.7170445004198151E-3</v>
      </c>
      <c r="M8" s="2" t="s">
        <v>266</v>
      </c>
      <c r="N8" s="2" t="s">
        <v>272</v>
      </c>
      <c r="O8" s="2">
        <v>2</v>
      </c>
      <c r="P8" s="2">
        <f>'RHNA Housing Needs'!E149</f>
        <v>156</v>
      </c>
      <c r="Q8" s="6">
        <f>2.3*Table1[[#This Row],[RHNA Housing Units Needed]]/Table1[[#This Row],[2023 Preliminary 
Population ]]</f>
        <v>0.30329670329670327</v>
      </c>
      <c r="R8"/>
      <c r="S8"/>
      <c r="T8"/>
      <c r="U8"/>
      <c r="V8"/>
    </row>
    <row r="9" spans="1:22" x14ac:dyDescent="0.35">
      <c r="A9" s="7">
        <v>2</v>
      </c>
      <c r="B9" s="15" t="s">
        <v>383</v>
      </c>
      <c r="C9" s="1" t="s">
        <v>213</v>
      </c>
      <c r="D9" s="2" t="s">
        <v>181</v>
      </c>
      <c r="E9" s="2" t="s">
        <v>209</v>
      </c>
      <c r="F9" s="2" t="s">
        <v>290</v>
      </c>
      <c r="G9" s="7">
        <v>5</v>
      </c>
      <c r="H9" s="1" t="s">
        <v>279</v>
      </c>
      <c r="I9" s="9">
        <v>6027</v>
      </c>
      <c r="J9" s="9">
        <v>5879</v>
      </c>
      <c r="K9" s="9">
        <f>Table1[[#This Row],[2023 Preliminary 
Population ]]-Table1[[#This Row],[2022 Revised 
Population]]</f>
        <v>-148</v>
      </c>
      <c r="L9" s="3">
        <f>(Table1[[#This Row],[2023 Preliminary 
Population ]]-Table1[[#This Row],[2022 Revised 
Population]])/Table1[[#This Row],[2022 Revised 
Population]]</f>
        <v>-2.4556163928986227E-2</v>
      </c>
      <c r="M9" s="2" t="s">
        <v>266</v>
      </c>
      <c r="N9" s="2" t="s">
        <v>272</v>
      </c>
      <c r="O9" s="2">
        <v>2</v>
      </c>
      <c r="P9" s="2">
        <f>'RHNA Housing Needs'!E159</f>
        <v>417</v>
      </c>
      <c r="Q9" s="6">
        <f>2.3*Table1[[#This Row],[RHNA Housing Units Needed]]/Table1[[#This Row],[2023 Preliminary 
Population ]]</f>
        <v>0.16313998979418268</v>
      </c>
      <c r="R9"/>
      <c r="S9"/>
      <c r="T9"/>
      <c r="U9"/>
      <c r="V9"/>
    </row>
    <row r="10" spans="1:22" x14ac:dyDescent="0.35">
      <c r="A10" s="7">
        <v>2</v>
      </c>
      <c r="B10" s="15" t="s">
        <v>384</v>
      </c>
      <c r="C10" s="1" t="s">
        <v>222</v>
      </c>
      <c r="D10" s="2" t="s">
        <v>222</v>
      </c>
      <c r="E10" s="2" t="s">
        <v>253</v>
      </c>
      <c r="F10" s="2" t="s">
        <v>290</v>
      </c>
      <c r="G10" s="7">
        <v>2</v>
      </c>
      <c r="H10" s="1" t="s">
        <v>278</v>
      </c>
      <c r="I10" s="9">
        <v>1251</v>
      </c>
      <c r="J10" s="9">
        <v>1228</v>
      </c>
      <c r="K10" s="9">
        <f>Table1[[#This Row],[2023 Preliminary 
Population ]]-Table1[[#This Row],[2022 Revised 
Population]]</f>
        <v>-23</v>
      </c>
      <c r="L10" s="3">
        <f>(Table1[[#This Row],[2023 Preliminary 
Population ]]-Table1[[#This Row],[2022 Revised 
Population]])/Table1[[#This Row],[2022 Revised 
Population]]</f>
        <v>-1.838529176658673E-2</v>
      </c>
      <c r="M10" s="2" t="s">
        <v>266</v>
      </c>
      <c r="N10" s="2" t="s">
        <v>272</v>
      </c>
      <c r="O10" s="2">
        <v>2</v>
      </c>
      <c r="P10" s="2">
        <f>'RHNA Housing Needs'!E169</f>
        <v>105</v>
      </c>
      <c r="Q10" s="6">
        <f>2.3*Table1[[#This Row],[RHNA Housing Units Needed]]/Table1[[#This Row],[2023 Preliminary 
Population ]]</f>
        <v>0.19666123778501626</v>
      </c>
      <c r="R10"/>
      <c r="S10"/>
      <c r="T10"/>
      <c r="U10"/>
      <c r="V10"/>
    </row>
    <row r="11" spans="1:22" x14ac:dyDescent="0.35">
      <c r="A11" s="7">
        <v>2</v>
      </c>
      <c r="B11" s="15" t="s">
        <v>388</v>
      </c>
      <c r="C11" s="1" t="s">
        <v>56</v>
      </c>
      <c r="D11" s="2" t="s">
        <v>56</v>
      </c>
      <c r="E11" s="2" t="s">
        <v>245</v>
      </c>
      <c r="F11" s="2" t="s">
        <v>290</v>
      </c>
      <c r="G11" s="7">
        <v>2</v>
      </c>
      <c r="H11" s="1" t="s">
        <v>278</v>
      </c>
      <c r="I11" s="9">
        <v>9929</v>
      </c>
      <c r="J11" s="9">
        <v>9913</v>
      </c>
      <c r="K11" s="9">
        <f>Table1[[#This Row],[2023 Preliminary 
Population ]]-Table1[[#This Row],[2022 Revised 
Population]]</f>
        <v>-16</v>
      </c>
      <c r="L11" s="3">
        <f>(Table1[[#This Row],[2023 Preliminary 
Population ]]-Table1[[#This Row],[2022 Revised 
Population]])/Table1[[#This Row],[2022 Revised 
Population]]</f>
        <v>-1.6114412327525431E-3</v>
      </c>
      <c r="M11" s="2" t="s">
        <v>266</v>
      </c>
      <c r="N11" s="2" t="s">
        <v>272</v>
      </c>
      <c r="O11" s="2">
        <v>2</v>
      </c>
      <c r="P11" s="2">
        <f>'RHNA Housing Needs'!E179</f>
        <v>950</v>
      </c>
      <c r="Q11" s="6">
        <f>2.3*Table1[[#This Row],[RHNA Housing Units Needed]]/Table1[[#This Row],[2023 Preliminary 
Population ]]</f>
        <v>0.22041763341067286</v>
      </c>
      <c r="R11"/>
      <c r="S11"/>
      <c r="T11"/>
      <c r="U11"/>
      <c r="V11"/>
    </row>
    <row r="12" spans="1:22" x14ac:dyDescent="0.35">
      <c r="A12" s="7">
        <v>2</v>
      </c>
      <c r="B12" s="15" t="s">
        <v>390</v>
      </c>
      <c r="C12" s="1" t="s">
        <v>84</v>
      </c>
      <c r="D12" s="2" t="s">
        <v>84</v>
      </c>
      <c r="E12" s="2" t="s">
        <v>253</v>
      </c>
      <c r="F12" s="2" t="s">
        <v>290</v>
      </c>
      <c r="G12" s="7">
        <v>2</v>
      </c>
      <c r="H12" s="1" t="s">
        <v>278</v>
      </c>
      <c r="I12" s="9">
        <v>3542</v>
      </c>
      <c r="J12" s="9">
        <v>3533</v>
      </c>
      <c r="K12" s="9">
        <f>Table1[[#This Row],[2023 Preliminary 
Population ]]-Table1[[#This Row],[2022 Revised 
Population]]</f>
        <v>-9</v>
      </c>
      <c r="L12" s="3">
        <f>(Table1[[#This Row],[2023 Preliminary 
Population ]]-Table1[[#This Row],[2022 Revised 
Population]])/Table1[[#This Row],[2022 Revised 
Population]]</f>
        <v>-2.540937323546019E-3</v>
      </c>
      <c r="M12" s="2" t="s">
        <v>266</v>
      </c>
      <c r="N12" s="2" t="s">
        <v>272</v>
      </c>
      <c r="O12" s="2">
        <v>2</v>
      </c>
      <c r="P12" s="2">
        <f>'RHNA Housing Needs'!E189</f>
        <v>392</v>
      </c>
      <c r="Q12" s="6">
        <f>2.3*Table1[[#This Row],[RHNA Housing Units Needed]]/Table1[[#This Row],[2023 Preliminary 
Population ]]</f>
        <v>0.25519388621568068</v>
      </c>
      <c r="R12"/>
      <c r="S12"/>
      <c r="T12"/>
      <c r="U12"/>
      <c r="V12"/>
    </row>
    <row r="13" spans="1:22" x14ac:dyDescent="0.35">
      <c r="A13" s="7"/>
      <c r="B13" s="15" t="s">
        <v>343</v>
      </c>
      <c r="C13" s="1" t="s">
        <v>145</v>
      </c>
      <c r="D13" s="2" t="s">
        <v>16</v>
      </c>
      <c r="E13" s="2" t="s">
        <v>80</v>
      </c>
      <c r="F13" s="2" t="s">
        <v>290</v>
      </c>
      <c r="G13" s="7">
        <v>1</v>
      </c>
      <c r="H13" s="1" t="s">
        <v>280</v>
      </c>
      <c r="I13" s="9">
        <v>629</v>
      </c>
      <c r="J13" s="9">
        <v>643</v>
      </c>
      <c r="K13" s="9">
        <f>Table1[[#This Row],[2023 Preliminary 
Population ]]-Table1[[#This Row],[2022 Revised 
Population]]</f>
        <v>14</v>
      </c>
      <c r="L13" s="3">
        <f>(Table1[[#This Row],[2023 Preliminary 
Population ]]-Table1[[#This Row],[2022 Revised 
Population]])/Table1[[#This Row],[2022 Revised 
Population]]</f>
        <v>2.2257551669316374E-2</v>
      </c>
      <c r="M13" s="2" t="s">
        <v>268</v>
      </c>
      <c r="N13" s="2" t="s">
        <v>272</v>
      </c>
      <c r="O13" s="2">
        <v>1</v>
      </c>
      <c r="P13" s="2">
        <f>'RHNA Housing Needs'!E29</f>
        <v>182</v>
      </c>
      <c r="Q13" s="6">
        <f>2.3*Table1[[#This Row],[RHNA Housing Units Needed]]/Table1[[#This Row],[2023 Preliminary 
Population ]]</f>
        <v>0.65101088646967331</v>
      </c>
      <c r="R13"/>
      <c r="S13"/>
      <c r="T13"/>
      <c r="U13"/>
      <c r="V13"/>
    </row>
    <row r="14" spans="1:22" x14ac:dyDescent="0.35">
      <c r="A14" s="7">
        <v>2</v>
      </c>
      <c r="B14" s="15" t="s">
        <v>392</v>
      </c>
      <c r="C14" s="1" t="s">
        <v>137</v>
      </c>
      <c r="D14" s="2" t="s">
        <v>137</v>
      </c>
      <c r="E14" s="2" t="s">
        <v>253</v>
      </c>
      <c r="F14" s="2" t="s">
        <v>290</v>
      </c>
      <c r="G14" s="7">
        <v>2</v>
      </c>
      <c r="H14" s="1" t="s">
        <v>278</v>
      </c>
      <c r="I14" s="9">
        <v>2352</v>
      </c>
      <c r="J14" s="9">
        <v>2347</v>
      </c>
      <c r="K14" s="9">
        <f>Table1[[#This Row],[2023 Preliminary 
Population ]]-Table1[[#This Row],[2022 Revised 
Population]]</f>
        <v>-5</v>
      </c>
      <c r="L14" s="3">
        <f>(Table1[[#This Row],[2023 Preliminary 
Population ]]-Table1[[#This Row],[2022 Revised 
Population]])/Table1[[#This Row],[2022 Revised 
Population]]</f>
        <v>-2.1258503401360546E-3</v>
      </c>
      <c r="M14" s="2" t="s">
        <v>266</v>
      </c>
      <c r="N14" s="2" t="s">
        <v>272</v>
      </c>
      <c r="O14" s="2">
        <v>2</v>
      </c>
      <c r="P14" s="2">
        <f>'RHNA Housing Needs'!E199</f>
        <v>271</v>
      </c>
      <c r="Q14" s="6">
        <f>2.3*Table1[[#This Row],[RHNA Housing Units Needed]]/Table1[[#This Row],[2023 Preliminary 
Population ]]</f>
        <v>0.26557307200681718</v>
      </c>
      <c r="R14"/>
      <c r="S14"/>
      <c r="T14"/>
      <c r="U14"/>
      <c r="V14"/>
    </row>
    <row r="15" spans="1:22" x14ac:dyDescent="0.35">
      <c r="A15" s="7">
        <v>1</v>
      </c>
      <c r="B15" s="15" t="s">
        <v>476</v>
      </c>
      <c r="C15" s="1" t="s">
        <v>58</v>
      </c>
      <c r="D15" s="2" t="s">
        <v>477</v>
      </c>
      <c r="E15" s="2" t="s">
        <v>142</v>
      </c>
      <c r="F15" s="2" t="s">
        <v>305</v>
      </c>
      <c r="G15" s="7">
        <v>11</v>
      </c>
      <c r="H15" s="1" t="s">
        <v>283</v>
      </c>
      <c r="I15" s="9">
        <v>2125</v>
      </c>
      <c r="J15" s="9">
        <v>2053</v>
      </c>
      <c r="K15" s="9">
        <f>Table1[[#This Row],[2023 Preliminary 
Population ]]-Table1[[#This Row],[2022 Revised 
Population]]</f>
        <v>-72</v>
      </c>
      <c r="L15" s="18">
        <f>(Table1[[#This Row],[2023 Preliminary 
Population ]]-Table1[[#This Row],[2022 Revised 
Population]])/Table1[[#This Row],[2022 Revised 
Population]]</f>
        <v>-3.3882352941176468E-2</v>
      </c>
      <c r="M15" s="2" t="s">
        <v>266</v>
      </c>
      <c r="N15" s="2" t="s">
        <v>272</v>
      </c>
      <c r="O15" s="2">
        <v>2</v>
      </c>
      <c r="P15" s="2">
        <f>'RHNA Housing Needs'!E109</f>
        <v>171</v>
      </c>
      <c r="Q15" s="6">
        <f>2.3*Table1[[#This Row],[RHNA Housing Units Needed]]/Table1[[#This Row],[2023 Preliminary 
Population ]]</f>
        <v>0.19157330735509009</v>
      </c>
      <c r="R15"/>
      <c r="S15"/>
      <c r="T15"/>
      <c r="U15"/>
      <c r="V15"/>
    </row>
    <row r="16" spans="1:22" x14ac:dyDescent="0.35">
      <c r="A16" s="7">
        <v>1</v>
      </c>
      <c r="B16" s="15" t="s">
        <v>488</v>
      </c>
      <c r="C16" s="1" t="s">
        <v>29</v>
      </c>
      <c r="D16" s="2" t="s">
        <v>29</v>
      </c>
      <c r="E16" s="2" t="s">
        <v>247</v>
      </c>
      <c r="F16" s="2" t="s">
        <v>305</v>
      </c>
      <c r="G16" s="7">
        <v>10</v>
      </c>
      <c r="H16" s="1" t="s">
        <v>275</v>
      </c>
      <c r="I16" s="9">
        <v>1635</v>
      </c>
      <c r="J16" s="9">
        <v>1614</v>
      </c>
      <c r="K16" s="9">
        <f>Table1[[#This Row],[2023 Preliminary 
Population ]]-Table1[[#This Row],[2022 Revised 
Population]]</f>
        <v>-21</v>
      </c>
      <c r="L16" s="18">
        <f>(Table1[[#This Row],[2023 Preliminary 
Population ]]-Table1[[#This Row],[2022 Revised 
Population]])/Table1[[#This Row],[2022 Revised 
Population]]</f>
        <v>-1.2844036697247707E-2</v>
      </c>
      <c r="M16" s="2" t="s">
        <v>266</v>
      </c>
      <c r="N16" s="2" t="s">
        <v>272</v>
      </c>
      <c r="O16" s="2">
        <v>2</v>
      </c>
      <c r="P16" s="2">
        <f>'RHNA Housing Needs'!E119</f>
        <v>133</v>
      </c>
      <c r="Q16" s="6">
        <f>2.3*Table1[[#This Row],[RHNA Housing Units Needed]]/Table1[[#This Row],[2023 Preliminary 
Population ]]</f>
        <v>0.18952912019826518</v>
      </c>
      <c r="R16"/>
      <c r="S16"/>
      <c r="T16"/>
      <c r="U16"/>
      <c r="V16"/>
    </row>
    <row r="17" spans="1:22" x14ac:dyDescent="0.35">
      <c r="A17" s="7">
        <v>2</v>
      </c>
      <c r="B17" s="15" t="s">
        <v>400</v>
      </c>
      <c r="C17" s="1" t="s">
        <v>187</v>
      </c>
      <c r="D17" s="2" t="s">
        <v>396</v>
      </c>
      <c r="E17" s="2" t="s">
        <v>238</v>
      </c>
      <c r="F17" s="2" t="s">
        <v>290</v>
      </c>
      <c r="G17" s="7">
        <v>3</v>
      </c>
      <c r="H17" s="1" t="s">
        <v>277</v>
      </c>
      <c r="I17" s="9">
        <v>3980</v>
      </c>
      <c r="J17" s="9">
        <v>3975</v>
      </c>
      <c r="K17" s="9">
        <f>Table1[[#This Row],[2023 Preliminary 
Population ]]-Table1[[#This Row],[2022 Revised 
Population]]</f>
        <v>-5</v>
      </c>
      <c r="L17" s="3">
        <f>(Table1[[#This Row],[2023 Preliminary 
Population ]]-Table1[[#This Row],[2022 Revised 
Population]])/Table1[[#This Row],[2022 Revised 
Population]]</f>
        <v>-1.2562814070351759E-3</v>
      </c>
      <c r="M17" s="2" t="s">
        <v>266</v>
      </c>
      <c r="N17" s="2" t="s">
        <v>272</v>
      </c>
      <c r="O17" s="2">
        <v>2</v>
      </c>
      <c r="P17" s="2">
        <f>'RHNA Housing Needs'!E209</f>
        <v>352</v>
      </c>
      <c r="Q17" s="6">
        <f>2.3*Table1[[#This Row],[RHNA Housing Units Needed]]/Table1[[#This Row],[2023 Preliminary 
Population ]]</f>
        <v>0.20367295597484275</v>
      </c>
      <c r="R17"/>
      <c r="S17"/>
      <c r="T17"/>
      <c r="U17"/>
      <c r="V17"/>
    </row>
    <row r="18" spans="1:22" x14ac:dyDescent="0.35">
      <c r="A18" s="7">
        <v>2</v>
      </c>
      <c r="B18" s="15">
        <v>97439</v>
      </c>
      <c r="C18" s="1" t="s">
        <v>28</v>
      </c>
      <c r="D18" s="2" t="s">
        <v>81</v>
      </c>
      <c r="E18" s="2" t="s">
        <v>251</v>
      </c>
      <c r="F18" s="2" t="s">
        <v>290</v>
      </c>
      <c r="G18" s="7">
        <v>2</v>
      </c>
      <c r="H18" s="1" t="s">
        <v>278</v>
      </c>
      <c r="I18" s="9">
        <v>1452</v>
      </c>
      <c r="J18" s="9">
        <v>1444</v>
      </c>
      <c r="K18" s="9">
        <f>Table1[[#This Row],[2023 Preliminary 
Population ]]-Table1[[#This Row],[2022 Revised 
Population]]</f>
        <v>-8</v>
      </c>
      <c r="L18" s="3">
        <f>(Table1[[#This Row],[2023 Preliminary 
Population ]]-Table1[[#This Row],[2022 Revised 
Population]])/Table1[[#This Row],[2022 Revised 
Population]]</f>
        <v>-5.5096418732782371E-3</v>
      </c>
      <c r="M18" s="2" t="s">
        <v>266</v>
      </c>
      <c r="N18" s="2" t="s">
        <v>272</v>
      </c>
      <c r="O18" s="2">
        <v>2</v>
      </c>
      <c r="P18" s="2">
        <f>'RHNA Housing Needs'!E219</f>
        <v>69</v>
      </c>
      <c r="Q18" s="6">
        <f>2.3*Table1[[#This Row],[RHNA Housing Units Needed]]/Table1[[#This Row],[2023 Preliminary 
Population ]]</f>
        <v>0.10990304709141273</v>
      </c>
      <c r="R18"/>
      <c r="S18"/>
      <c r="T18"/>
      <c r="U18"/>
      <c r="V18"/>
    </row>
    <row r="19" spans="1:22" x14ac:dyDescent="0.35">
      <c r="A19" s="7">
        <v>2</v>
      </c>
      <c r="B19" s="15" t="s">
        <v>410</v>
      </c>
      <c r="C19" s="1" t="s">
        <v>183</v>
      </c>
      <c r="D19" s="2" t="s">
        <v>183</v>
      </c>
      <c r="E19" s="2" t="s">
        <v>245</v>
      </c>
      <c r="F19" s="2" t="s">
        <v>290</v>
      </c>
      <c r="G19" s="7">
        <v>2</v>
      </c>
      <c r="H19" s="1" t="s">
        <v>278</v>
      </c>
      <c r="I19" s="9">
        <v>3623</v>
      </c>
      <c r="J19" s="9">
        <v>3620</v>
      </c>
      <c r="K19" s="9">
        <f>Table1[[#This Row],[2023 Preliminary 
Population ]]-Table1[[#This Row],[2022 Revised 
Population]]</f>
        <v>-3</v>
      </c>
      <c r="L19" s="3">
        <f>(Table1[[#This Row],[2023 Preliminary 
Population ]]-Table1[[#This Row],[2022 Revised 
Population]])/Table1[[#This Row],[2022 Revised 
Population]]</f>
        <v>-8.2804305823902839E-4</v>
      </c>
      <c r="M19" s="2" t="s">
        <v>266</v>
      </c>
      <c r="N19" s="2" t="s">
        <v>272</v>
      </c>
      <c r="O19" s="2">
        <v>2</v>
      </c>
      <c r="P19" s="2">
        <f>'RHNA Housing Needs'!E229</f>
        <v>399</v>
      </c>
      <c r="Q19" s="6">
        <f>2.3*Table1[[#This Row],[RHNA Housing Units Needed]]/Table1[[#This Row],[2023 Preliminary 
Population ]]</f>
        <v>0.25350828729281766</v>
      </c>
      <c r="R19"/>
      <c r="S19"/>
      <c r="T19"/>
      <c r="U19"/>
      <c r="V19"/>
    </row>
    <row r="20" spans="1:22" x14ac:dyDescent="0.35">
      <c r="A20" s="7"/>
      <c r="B20" s="15" t="s">
        <v>289</v>
      </c>
      <c r="C20" s="1" t="s">
        <v>22</v>
      </c>
      <c r="D20" s="2" t="s">
        <v>150</v>
      </c>
      <c r="E20" s="2" t="s">
        <v>152</v>
      </c>
      <c r="F20" s="2" t="s">
        <v>290</v>
      </c>
      <c r="G20" s="7">
        <v>7</v>
      </c>
      <c r="H20" s="1" t="s">
        <v>282</v>
      </c>
      <c r="I20" s="9">
        <v>37</v>
      </c>
      <c r="J20" s="9">
        <v>35</v>
      </c>
      <c r="K20" s="9">
        <f>Table1[[#This Row],[2023 Preliminary 
Population ]]-Table1[[#This Row],[2022 Revised 
Population]]</f>
        <v>-2</v>
      </c>
      <c r="L20" s="3">
        <f>(Table1[[#This Row],[2023 Preliminary 
Population ]]-Table1[[#This Row],[2022 Revised 
Population]])/Table1[[#This Row],[2022 Revised 
Population]]</f>
        <v>-5.4054054054054057E-2</v>
      </c>
      <c r="M20" s="2" t="s">
        <v>266</v>
      </c>
      <c r="N20" s="2" t="s">
        <v>272</v>
      </c>
      <c r="O20" s="2">
        <v>1</v>
      </c>
      <c r="P20" s="2"/>
      <c r="Q20" s="6">
        <f>2.3*Table1[[#This Row],[RHNA Housing Units Needed]]/Table1[[#This Row],[2023 Preliminary 
Population ]]</f>
        <v>0</v>
      </c>
      <c r="R20"/>
      <c r="S20"/>
      <c r="T20"/>
      <c r="U20"/>
      <c r="V20"/>
    </row>
    <row r="21" spans="1:22" x14ac:dyDescent="0.35">
      <c r="A21" s="7"/>
      <c r="B21" s="15" t="s">
        <v>291</v>
      </c>
      <c r="C21" s="1" t="s">
        <v>52</v>
      </c>
      <c r="D21" s="2" t="s">
        <v>200</v>
      </c>
      <c r="E21" s="2" t="s">
        <v>236</v>
      </c>
      <c r="F21" s="2" t="s">
        <v>290</v>
      </c>
      <c r="G21" s="7">
        <v>5</v>
      </c>
      <c r="H21" s="1" t="s">
        <v>279</v>
      </c>
      <c r="I21" s="9">
        <v>1107</v>
      </c>
      <c r="J21" s="9">
        <v>1107</v>
      </c>
      <c r="K21" s="9">
        <f>Table1[[#This Row],[2023 Preliminary 
Population ]]-Table1[[#This Row],[2022 Revised 
Population]]</f>
        <v>0</v>
      </c>
      <c r="L21" s="3">
        <f>(Table1[[#This Row],[2023 Preliminary 
Population ]]-Table1[[#This Row],[2022 Revised 
Population]])/Table1[[#This Row],[2022 Revised 
Population]]</f>
        <v>0</v>
      </c>
      <c r="M21" s="2" t="s">
        <v>267</v>
      </c>
      <c r="N21" s="2" t="s">
        <v>273</v>
      </c>
      <c r="O21" s="2">
        <v>2</v>
      </c>
      <c r="P21" s="2"/>
      <c r="Q21" s="6">
        <f>2.3*Table1[[#This Row],[RHNA Housing Units Needed]]/Table1[[#This Row],[2023 Preliminary 
Population ]]</f>
        <v>0</v>
      </c>
      <c r="R21"/>
      <c r="S21"/>
      <c r="T21"/>
      <c r="U21"/>
      <c r="V21"/>
    </row>
    <row r="22" spans="1:22" x14ac:dyDescent="0.35">
      <c r="A22" s="7"/>
      <c r="B22" s="15" t="s">
        <v>293</v>
      </c>
      <c r="C22" s="1" t="s">
        <v>118</v>
      </c>
      <c r="D22" s="2" t="s">
        <v>118</v>
      </c>
      <c r="E22" s="2" t="s">
        <v>240</v>
      </c>
      <c r="F22" s="2" t="s">
        <v>290</v>
      </c>
      <c r="G22" s="7">
        <v>4</v>
      </c>
      <c r="H22" s="1" t="s">
        <v>281</v>
      </c>
      <c r="I22" s="9">
        <v>18592</v>
      </c>
      <c r="J22" s="9">
        <v>18920</v>
      </c>
      <c r="K22" s="9">
        <f>Table1[[#This Row],[2023 Preliminary 
Population ]]-Table1[[#This Row],[2022 Revised 
Population]]</f>
        <v>328</v>
      </c>
      <c r="L22" s="3">
        <f>(Table1[[#This Row],[2023 Preliminary 
Population ]]-Table1[[#This Row],[2022 Revised 
Population]])/Table1[[#This Row],[2022 Revised 
Population]]</f>
        <v>1.7641996557659207E-2</v>
      </c>
      <c r="M22" s="2" t="s">
        <v>268</v>
      </c>
      <c r="N22" s="2" t="s">
        <v>273</v>
      </c>
      <c r="O22" s="2">
        <v>3</v>
      </c>
      <c r="P22" s="2"/>
      <c r="Q22" s="6">
        <f>2.3*Table1[[#This Row],[RHNA Housing Units Needed]]/Table1[[#This Row],[2023 Preliminary 
Population ]]</f>
        <v>0</v>
      </c>
      <c r="R22"/>
      <c r="S22"/>
      <c r="T22"/>
      <c r="U22"/>
      <c r="V22"/>
    </row>
    <row r="23" spans="1:22" x14ac:dyDescent="0.35">
      <c r="A23" s="7"/>
      <c r="B23" s="15" t="s">
        <v>294</v>
      </c>
      <c r="C23" s="1" t="s">
        <v>143</v>
      </c>
      <c r="D23" s="2" t="s">
        <v>143</v>
      </c>
      <c r="E23" s="2" t="s">
        <v>211</v>
      </c>
      <c r="F23" s="2" t="s">
        <v>290</v>
      </c>
      <c r="G23" s="7">
        <v>7</v>
      </c>
      <c r="H23" s="1" t="s">
        <v>282</v>
      </c>
      <c r="I23" s="9">
        <v>1401</v>
      </c>
      <c r="J23" s="9">
        <v>1356</v>
      </c>
      <c r="K23" s="9">
        <f>Table1[[#This Row],[2023 Preliminary 
Population ]]-Table1[[#This Row],[2022 Revised 
Population]]</f>
        <v>-45</v>
      </c>
      <c r="L23" s="3">
        <f>(Table1[[#This Row],[2023 Preliminary 
Population ]]-Table1[[#This Row],[2022 Revised 
Population]])/Table1[[#This Row],[2022 Revised 
Population]]</f>
        <v>-3.2119914346895075E-2</v>
      </c>
      <c r="M23" s="2" t="s">
        <v>266</v>
      </c>
      <c r="N23" s="2" t="s">
        <v>273</v>
      </c>
      <c r="O23" s="2">
        <v>2</v>
      </c>
      <c r="P23" s="2"/>
      <c r="Q23" s="6">
        <f>2.3*Table1[[#This Row],[RHNA Housing Units Needed]]/Table1[[#This Row],[2023 Preliminary 
Population ]]</f>
        <v>0</v>
      </c>
      <c r="R23"/>
      <c r="S23"/>
      <c r="T23"/>
      <c r="U23"/>
      <c r="V23"/>
    </row>
    <row r="24" spans="1:22" x14ac:dyDescent="0.35">
      <c r="A24" s="7"/>
      <c r="B24" s="15" t="s">
        <v>295</v>
      </c>
      <c r="C24" s="1" t="s">
        <v>163</v>
      </c>
      <c r="D24" s="2" t="s">
        <v>163</v>
      </c>
      <c r="E24" s="2" t="s">
        <v>250</v>
      </c>
      <c r="F24" s="2" t="s">
        <v>290</v>
      </c>
      <c r="G24" s="7">
        <v>1</v>
      </c>
      <c r="H24" s="1" t="s">
        <v>280</v>
      </c>
      <c r="I24" s="9">
        <v>1747</v>
      </c>
      <c r="J24" s="9">
        <v>1748</v>
      </c>
      <c r="K24" s="9">
        <f>Table1[[#This Row],[2023 Preliminary 
Population ]]-Table1[[#This Row],[2022 Revised 
Population]]</f>
        <v>1</v>
      </c>
      <c r="L24" s="3">
        <f>(Table1[[#This Row],[2023 Preliminary 
Population ]]-Table1[[#This Row],[2022 Revised 
Population]])/Table1[[#This Row],[2022 Revised 
Population]]</f>
        <v>5.7240984544934168E-4</v>
      </c>
      <c r="M24" s="2" t="s">
        <v>268</v>
      </c>
      <c r="N24" s="2" t="s">
        <v>272</v>
      </c>
      <c r="O24" s="2">
        <v>2</v>
      </c>
      <c r="P24" s="2"/>
      <c r="Q24" s="6">
        <f>2.3*Table1[[#This Row],[RHNA Housing Units Needed]]/Table1[[#This Row],[2023 Preliminary 
Population ]]</f>
        <v>0</v>
      </c>
      <c r="R24"/>
      <c r="S24"/>
      <c r="T24"/>
      <c r="U24"/>
      <c r="V24"/>
    </row>
    <row r="25" spans="1:22" x14ac:dyDescent="0.35">
      <c r="A25" s="7"/>
      <c r="B25" s="15" t="s">
        <v>296</v>
      </c>
      <c r="C25" s="1" t="s">
        <v>172</v>
      </c>
      <c r="D25" s="2" t="s">
        <v>17</v>
      </c>
      <c r="E25" s="2" t="s">
        <v>250</v>
      </c>
      <c r="F25" s="2" t="s">
        <v>290</v>
      </c>
      <c r="G25" s="7">
        <v>1</v>
      </c>
      <c r="H25" s="1" t="s">
        <v>280</v>
      </c>
      <c r="I25" s="9">
        <v>1916</v>
      </c>
      <c r="J25" s="9">
        <v>1918</v>
      </c>
      <c r="K25" s="9">
        <f>Table1[[#This Row],[2023 Preliminary 
Population ]]-Table1[[#This Row],[2022 Revised 
Population]]</f>
        <v>2</v>
      </c>
      <c r="L25" s="3">
        <f>(Table1[[#This Row],[2023 Preliminary 
Population ]]-Table1[[#This Row],[2022 Revised 
Population]])/Table1[[#This Row],[2022 Revised 
Population]]</f>
        <v>1.0438413361169101E-3</v>
      </c>
      <c r="M25" s="2" t="s">
        <v>268</v>
      </c>
      <c r="N25" s="2" t="s">
        <v>272</v>
      </c>
      <c r="O25" s="2">
        <v>2</v>
      </c>
      <c r="P25" s="2"/>
      <c r="Q25" s="6">
        <f>2.3*Table1[[#This Row],[RHNA Housing Units Needed]]/Table1[[#This Row],[2023 Preliminary 
Population ]]</f>
        <v>0</v>
      </c>
      <c r="R25"/>
      <c r="S25"/>
      <c r="T25"/>
      <c r="U25"/>
      <c r="V25"/>
    </row>
    <row r="26" spans="1:22" x14ac:dyDescent="0.35">
      <c r="A26" s="7"/>
      <c r="B26" s="15" t="s">
        <v>297</v>
      </c>
      <c r="C26" s="1" t="s">
        <v>10</v>
      </c>
      <c r="D26" s="2" t="s">
        <v>200</v>
      </c>
      <c r="E26" s="2" t="s">
        <v>236</v>
      </c>
      <c r="F26" s="2" t="s">
        <v>290</v>
      </c>
      <c r="G26" s="7">
        <v>5</v>
      </c>
      <c r="H26" s="1" t="s">
        <v>279</v>
      </c>
      <c r="I26" s="9">
        <v>995</v>
      </c>
      <c r="J26" s="9">
        <v>992</v>
      </c>
      <c r="K26" s="9">
        <f>Table1[[#This Row],[2023 Preliminary 
Population ]]-Table1[[#This Row],[2022 Revised 
Population]]</f>
        <v>-3</v>
      </c>
      <c r="L26" s="3">
        <f>(Table1[[#This Row],[2023 Preliminary 
Population ]]-Table1[[#This Row],[2022 Revised 
Population]])/Table1[[#This Row],[2022 Revised 
Population]]</f>
        <v>-3.015075376884422E-3</v>
      </c>
      <c r="M26" s="2" t="s">
        <v>266</v>
      </c>
      <c r="N26" s="2" t="s">
        <v>272</v>
      </c>
      <c r="O26" s="2">
        <v>1</v>
      </c>
      <c r="P26" s="2"/>
      <c r="Q26" s="6">
        <f>2.3*Table1[[#This Row],[RHNA Housing Units Needed]]/Table1[[#This Row],[2023 Preliminary 
Population ]]</f>
        <v>0</v>
      </c>
      <c r="R26"/>
      <c r="S26"/>
      <c r="T26"/>
      <c r="U26"/>
      <c r="V26"/>
    </row>
    <row r="27" spans="1:22" x14ac:dyDescent="0.35">
      <c r="A27" s="7"/>
      <c r="B27" s="15" t="s">
        <v>298</v>
      </c>
      <c r="C27" s="1" t="s">
        <v>19</v>
      </c>
      <c r="D27" s="2" t="s">
        <v>70</v>
      </c>
      <c r="E27" s="2" t="s">
        <v>152</v>
      </c>
      <c r="F27" s="2" t="s">
        <v>290</v>
      </c>
      <c r="G27" s="7">
        <v>7</v>
      </c>
      <c r="H27" s="1" t="s">
        <v>282</v>
      </c>
      <c r="I27" s="9">
        <v>633</v>
      </c>
      <c r="J27" s="9">
        <v>635</v>
      </c>
      <c r="K27" s="9">
        <f>Table1[[#This Row],[2023 Preliminary 
Population ]]-Table1[[#This Row],[2022 Revised 
Population]]</f>
        <v>2</v>
      </c>
      <c r="L27" s="3">
        <f>(Table1[[#This Row],[2023 Preliminary 
Population ]]-Table1[[#This Row],[2022 Revised 
Population]])/Table1[[#This Row],[2022 Revised 
Population]]</f>
        <v>3.1595576619273301E-3</v>
      </c>
      <c r="M27" s="2" t="s">
        <v>268</v>
      </c>
      <c r="N27" s="2" t="s">
        <v>273</v>
      </c>
      <c r="O27" s="2">
        <v>1</v>
      </c>
      <c r="P27" s="2"/>
      <c r="Q27" s="6">
        <f>2.3*Table1[[#This Row],[RHNA Housing Units Needed]]/Table1[[#This Row],[2023 Preliminary 
Population ]]</f>
        <v>0</v>
      </c>
      <c r="R27"/>
      <c r="S27"/>
      <c r="T27"/>
      <c r="U27"/>
      <c r="V27"/>
    </row>
    <row r="28" spans="1:22" x14ac:dyDescent="0.35">
      <c r="A28" s="7"/>
      <c r="B28" s="15" t="s">
        <v>299</v>
      </c>
      <c r="C28" s="1" t="s">
        <v>63</v>
      </c>
      <c r="D28" s="2" t="s">
        <v>63</v>
      </c>
      <c r="E28" s="2" t="s">
        <v>240</v>
      </c>
      <c r="F28" s="2" t="s">
        <v>290</v>
      </c>
      <c r="G28" s="7">
        <v>4</v>
      </c>
      <c r="H28" s="1" t="s">
        <v>281</v>
      </c>
      <c r="I28" s="9">
        <v>5306</v>
      </c>
      <c r="J28" s="9">
        <v>5490</v>
      </c>
      <c r="K28" s="9">
        <f>Table1[[#This Row],[2023 Preliminary 
Population ]]-Table1[[#This Row],[2022 Revised 
Population]]</f>
        <v>184</v>
      </c>
      <c r="L28" s="3">
        <f>(Table1[[#This Row],[2023 Preliminary 
Population ]]-Table1[[#This Row],[2022 Revised 
Population]])/Table1[[#This Row],[2022 Revised 
Population]]</f>
        <v>3.4677723332076894E-2</v>
      </c>
      <c r="M28" s="2" t="s">
        <v>268</v>
      </c>
      <c r="N28" s="2" t="s">
        <v>272</v>
      </c>
      <c r="O28" s="2">
        <v>2</v>
      </c>
      <c r="P28" s="2"/>
      <c r="Q28" s="6">
        <f>2.3*Table1[[#This Row],[RHNA Housing Units Needed]]/Table1[[#This Row],[2023 Preliminary 
Population ]]</f>
        <v>0</v>
      </c>
      <c r="R28"/>
      <c r="S28"/>
      <c r="T28"/>
      <c r="U28"/>
      <c r="V28"/>
    </row>
    <row r="29" spans="1:22" x14ac:dyDescent="0.35">
      <c r="A29" s="7"/>
      <c r="B29" s="15" t="s">
        <v>300</v>
      </c>
      <c r="C29" s="1" t="s">
        <v>72</v>
      </c>
      <c r="D29" s="2" t="s">
        <v>159</v>
      </c>
      <c r="E29" s="2" t="s">
        <v>254</v>
      </c>
      <c r="F29" s="2" t="s">
        <v>292</v>
      </c>
      <c r="G29" s="7">
        <v>4</v>
      </c>
      <c r="H29" s="1" t="s">
        <v>281</v>
      </c>
      <c r="I29" s="9">
        <v>10678</v>
      </c>
      <c r="J29" s="9">
        <v>10671</v>
      </c>
      <c r="K29" s="9">
        <f>Table1[[#This Row],[2023 Preliminary 
Population ]]-Table1[[#This Row],[2022 Revised 
Population]]</f>
        <v>-7</v>
      </c>
      <c r="L29" s="3">
        <f>(Table1[[#This Row],[2023 Preliminary 
Population ]]-Table1[[#This Row],[2022 Revised 
Population]])/Table1[[#This Row],[2022 Revised 
Population]]</f>
        <v>-6.5555347443341445E-4</v>
      </c>
      <c r="M29" s="2" t="s">
        <v>266</v>
      </c>
      <c r="N29" s="2" t="s">
        <v>272</v>
      </c>
      <c r="O29" s="2">
        <v>3</v>
      </c>
      <c r="P29" s="2"/>
      <c r="Q29" s="6">
        <f>2.3*Table1[[#This Row],[RHNA Housing Units Needed]]/Table1[[#This Row],[2023 Preliminary 
Population ]]</f>
        <v>0</v>
      </c>
      <c r="R29"/>
      <c r="S29"/>
      <c r="T29"/>
      <c r="U29"/>
      <c r="V29"/>
    </row>
    <row r="30" spans="1:22" x14ac:dyDescent="0.35">
      <c r="A30" s="7"/>
      <c r="B30" s="15" t="s">
        <v>301</v>
      </c>
      <c r="C30" s="1" t="s">
        <v>114</v>
      </c>
      <c r="D30" s="2" t="s">
        <v>200</v>
      </c>
      <c r="E30" s="2" t="s">
        <v>236</v>
      </c>
      <c r="F30" s="2" t="s">
        <v>290</v>
      </c>
      <c r="G30" s="7">
        <v>5</v>
      </c>
      <c r="H30" s="1" t="s">
        <v>279</v>
      </c>
      <c r="I30" s="9">
        <v>2696</v>
      </c>
      <c r="J30" s="9">
        <v>2766</v>
      </c>
      <c r="K30" s="9">
        <f>Table1[[#This Row],[2023 Preliminary 
Population ]]-Table1[[#This Row],[2022 Revised 
Population]]</f>
        <v>70</v>
      </c>
      <c r="L30" s="3">
        <f>(Table1[[#This Row],[2023 Preliminary 
Population ]]-Table1[[#This Row],[2022 Revised 
Population]])/Table1[[#This Row],[2022 Revised 
Population]]</f>
        <v>2.596439169139466E-2</v>
      </c>
      <c r="M30" s="2" t="s">
        <v>268</v>
      </c>
      <c r="N30" s="2" t="s">
        <v>272</v>
      </c>
      <c r="O30" s="2">
        <v>2</v>
      </c>
      <c r="P30" s="2"/>
      <c r="Q30" s="6">
        <f>2.3*Table1[[#This Row],[RHNA Housing Units Needed]]/Table1[[#This Row],[2023 Preliminary 
Population ]]</f>
        <v>0</v>
      </c>
      <c r="R30"/>
      <c r="S30"/>
      <c r="T30"/>
      <c r="U30"/>
      <c r="V30"/>
    </row>
    <row r="31" spans="1:22" x14ac:dyDescent="0.35">
      <c r="A31" s="7"/>
      <c r="B31" s="15" t="s">
        <v>302</v>
      </c>
      <c r="C31" s="1" t="s">
        <v>119</v>
      </c>
      <c r="D31" s="2" t="s">
        <v>194</v>
      </c>
      <c r="E31" s="2" t="s">
        <v>240</v>
      </c>
      <c r="F31" s="2" t="s">
        <v>292</v>
      </c>
      <c r="G31" s="7">
        <v>4</v>
      </c>
      <c r="H31" s="1" t="s">
        <v>281</v>
      </c>
      <c r="I31" s="9">
        <v>12145</v>
      </c>
      <c r="J31" s="9">
        <v>12140</v>
      </c>
      <c r="K31" s="9">
        <f>Table1[[#This Row],[2023 Preliminary 
Population ]]-Table1[[#This Row],[2022 Revised 
Population]]</f>
        <v>-5</v>
      </c>
      <c r="L31" s="3">
        <f>(Table1[[#This Row],[2023 Preliminary 
Population ]]-Table1[[#This Row],[2022 Revised 
Population]])/Table1[[#This Row],[2022 Revised 
Population]]</f>
        <v>-4.1169205434335118E-4</v>
      </c>
      <c r="M31" s="2" t="s">
        <v>266</v>
      </c>
      <c r="N31" s="2" t="s">
        <v>272</v>
      </c>
      <c r="O31" s="2">
        <v>3</v>
      </c>
      <c r="P31" s="2"/>
      <c r="Q31" s="6">
        <f>2.3*Table1[[#This Row],[RHNA Housing Units Needed]]/Table1[[#This Row],[2023 Preliminary 
Population ]]</f>
        <v>0</v>
      </c>
      <c r="R31"/>
      <c r="S31"/>
      <c r="T31"/>
      <c r="U31"/>
      <c r="V31"/>
    </row>
    <row r="32" spans="1:22" x14ac:dyDescent="0.35">
      <c r="A32" s="7"/>
      <c r="B32" s="15" t="s">
        <v>303</v>
      </c>
      <c r="C32" s="1" t="s">
        <v>149</v>
      </c>
      <c r="D32" s="2" t="s">
        <v>304</v>
      </c>
      <c r="E32" s="2" t="s">
        <v>255</v>
      </c>
      <c r="F32" s="2" t="s">
        <v>305</v>
      </c>
      <c r="G32" s="7">
        <v>7</v>
      </c>
      <c r="H32" s="1" t="s">
        <v>282</v>
      </c>
      <c r="I32" s="9">
        <v>154</v>
      </c>
      <c r="J32" s="9">
        <v>155</v>
      </c>
      <c r="K32" s="9">
        <f>Table1[[#This Row],[2023 Preliminary 
Population ]]-Table1[[#This Row],[2022 Revised 
Population]]</f>
        <v>1</v>
      </c>
      <c r="L32" s="3">
        <f>(Table1[[#This Row],[2023 Preliminary 
Population ]]-Table1[[#This Row],[2022 Revised 
Population]])/Table1[[#This Row],[2022 Revised 
Population]]</f>
        <v>6.4935064935064939E-3</v>
      </c>
      <c r="M32" s="2" t="s">
        <v>268</v>
      </c>
      <c r="N32" s="2" t="s">
        <v>272</v>
      </c>
      <c r="O32" s="2">
        <v>1</v>
      </c>
      <c r="P32" s="2"/>
      <c r="Q32" s="6">
        <f>2.3*Table1[[#This Row],[RHNA Housing Units Needed]]/Table1[[#This Row],[2023 Preliminary 
Population ]]</f>
        <v>0</v>
      </c>
      <c r="R32"/>
      <c r="S32"/>
      <c r="T32"/>
      <c r="U32"/>
      <c r="V32"/>
    </row>
    <row r="33" spans="1:22" x14ac:dyDescent="0.35">
      <c r="A33" s="7"/>
      <c r="B33" s="15" t="s">
        <v>306</v>
      </c>
      <c r="C33" s="1" t="s">
        <v>211</v>
      </c>
      <c r="D33" s="2" t="s">
        <v>211</v>
      </c>
      <c r="E33" s="2" t="s">
        <v>211</v>
      </c>
      <c r="F33" s="2" t="s">
        <v>290</v>
      </c>
      <c r="G33" s="7">
        <v>7</v>
      </c>
      <c r="H33" s="1" t="s">
        <v>282</v>
      </c>
      <c r="I33" s="9">
        <v>8477</v>
      </c>
      <c r="J33" s="9">
        <v>8560</v>
      </c>
      <c r="K33" s="9">
        <f>Table1[[#This Row],[2023 Preliminary 
Population ]]-Table1[[#This Row],[2022 Revised 
Population]]</f>
        <v>83</v>
      </c>
      <c r="L33" s="3">
        <f>(Table1[[#This Row],[2023 Preliminary 
Population ]]-Table1[[#This Row],[2022 Revised 
Population]])/Table1[[#This Row],[2022 Revised 
Population]]</f>
        <v>9.7911997168809717E-3</v>
      </c>
      <c r="M33" s="2" t="s">
        <v>268</v>
      </c>
      <c r="N33" s="2" t="s">
        <v>273</v>
      </c>
      <c r="O33" s="2">
        <v>2</v>
      </c>
      <c r="P33" s="2"/>
      <c r="Q33" s="6">
        <f>2.3*Table1[[#This Row],[RHNA Housing Units Needed]]/Table1[[#This Row],[2023 Preliminary 
Population ]]</f>
        <v>0</v>
      </c>
      <c r="R33"/>
      <c r="S33"/>
      <c r="T33"/>
      <c r="U33"/>
      <c r="V33"/>
    </row>
    <row r="34" spans="1:22" x14ac:dyDescent="0.35">
      <c r="A34" s="7"/>
      <c r="B34" s="15" t="s">
        <v>307</v>
      </c>
      <c r="C34" s="1" t="s">
        <v>216</v>
      </c>
      <c r="D34" s="2" t="s">
        <v>200</v>
      </c>
      <c r="E34" s="2" t="s">
        <v>236</v>
      </c>
      <c r="F34" s="2" t="s">
        <v>290</v>
      </c>
      <c r="G34" s="7">
        <v>5</v>
      </c>
      <c r="H34" s="1" t="s">
        <v>279</v>
      </c>
      <c r="I34" s="9">
        <v>3480</v>
      </c>
      <c r="J34" s="9">
        <v>3491</v>
      </c>
      <c r="K34" s="9">
        <f>Table1[[#This Row],[2023 Preliminary 
Population ]]-Table1[[#This Row],[2022 Revised 
Population]]</f>
        <v>11</v>
      </c>
      <c r="L34" s="3">
        <f>(Table1[[#This Row],[2023 Preliminary 
Population ]]-Table1[[#This Row],[2022 Revised 
Population]])/Table1[[#This Row],[2022 Revised 
Population]]</f>
        <v>3.160919540229885E-3</v>
      </c>
      <c r="M34" s="2" t="s">
        <v>268</v>
      </c>
      <c r="N34" s="2" t="s">
        <v>273</v>
      </c>
      <c r="O34" s="2">
        <v>2</v>
      </c>
      <c r="P34" s="2"/>
      <c r="Q34" s="6">
        <f>2.3*Table1[[#This Row],[RHNA Housing Units Needed]]/Table1[[#This Row],[2023 Preliminary 
Population ]]</f>
        <v>0</v>
      </c>
      <c r="R34"/>
      <c r="S34"/>
      <c r="T34"/>
      <c r="U34"/>
      <c r="V34"/>
    </row>
    <row r="35" spans="1:22" x14ac:dyDescent="0.35">
      <c r="A35" s="7"/>
      <c r="B35" s="15" t="s">
        <v>308</v>
      </c>
      <c r="C35" s="1" t="s">
        <v>82</v>
      </c>
      <c r="D35" s="2" t="s">
        <v>82</v>
      </c>
      <c r="E35" s="2" t="s">
        <v>240</v>
      </c>
      <c r="F35" s="2" t="s">
        <v>292</v>
      </c>
      <c r="G35" s="7">
        <v>4</v>
      </c>
      <c r="H35" s="1" t="s">
        <v>281</v>
      </c>
      <c r="I35" s="9">
        <v>41230</v>
      </c>
      <c r="J35" s="9">
        <v>41396</v>
      </c>
      <c r="K35" s="9">
        <f>Table1[[#This Row],[2023 Preliminary 
Population ]]-Table1[[#This Row],[2022 Revised 
Population]]</f>
        <v>166</v>
      </c>
      <c r="L35" s="3">
        <f>(Table1[[#This Row],[2023 Preliminary 
Population ]]-Table1[[#This Row],[2022 Revised 
Population]])/Table1[[#This Row],[2022 Revised 
Population]]</f>
        <v>4.0261945185544505E-3</v>
      </c>
      <c r="M35" s="2" t="s">
        <v>268</v>
      </c>
      <c r="N35" s="2" t="s">
        <v>273</v>
      </c>
      <c r="O35" s="2">
        <v>3</v>
      </c>
      <c r="P35" s="2"/>
      <c r="Q35" s="6">
        <f>2.3*Table1[[#This Row],[RHNA Housing Units Needed]]/Table1[[#This Row],[2023 Preliminary 
Population ]]</f>
        <v>0</v>
      </c>
      <c r="R35"/>
      <c r="S35"/>
      <c r="T35"/>
      <c r="U35"/>
      <c r="V35"/>
    </row>
    <row r="36" spans="1:22" x14ac:dyDescent="0.35">
      <c r="A36" s="7"/>
      <c r="B36" s="15" t="s">
        <v>309</v>
      </c>
      <c r="C36" s="1" t="s">
        <v>150</v>
      </c>
      <c r="D36" s="2" t="s">
        <v>150</v>
      </c>
      <c r="E36" s="2" t="s">
        <v>152</v>
      </c>
      <c r="F36" s="2" t="s">
        <v>290</v>
      </c>
      <c r="G36" s="7">
        <v>7</v>
      </c>
      <c r="H36" s="1" t="s">
        <v>282</v>
      </c>
      <c r="I36" s="9">
        <v>433</v>
      </c>
      <c r="J36" s="9">
        <v>435</v>
      </c>
      <c r="K36" s="9">
        <f>Table1[[#This Row],[2023 Preliminary 
Population ]]-Table1[[#This Row],[2022 Revised 
Population]]</f>
        <v>2</v>
      </c>
      <c r="L36" s="3">
        <f>(Table1[[#This Row],[2023 Preliminary 
Population ]]-Table1[[#This Row],[2022 Revised 
Population]])/Table1[[#This Row],[2022 Revised 
Population]]</f>
        <v>4.6189376443418013E-3</v>
      </c>
      <c r="M36" s="2" t="s">
        <v>268</v>
      </c>
      <c r="N36" s="2" t="s">
        <v>273</v>
      </c>
      <c r="O36" s="2">
        <v>1</v>
      </c>
      <c r="P36" s="2"/>
      <c r="Q36" s="6">
        <f>2.3*Table1[[#This Row],[RHNA Housing Units Needed]]/Table1[[#This Row],[2023 Preliminary 
Population ]]</f>
        <v>0</v>
      </c>
      <c r="R36"/>
      <c r="S36"/>
      <c r="T36"/>
      <c r="U36"/>
      <c r="V36"/>
    </row>
    <row r="37" spans="1:22" x14ac:dyDescent="0.35">
      <c r="A37" s="7"/>
      <c r="B37" s="15" t="s">
        <v>310</v>
      </c>
      <c r="C37" s="1" t="s">
        <v>202</v>
      </c>
      <c r="D37" s="2" t="s">
        <v>202</v>
      </c>
      <c r="E37" s="2" t="s">
        <v>240</v>
      </c>
      <c r="F37" s="2" t="s">
        <v>290</v>
      </c>
      <c r="G37" s="7">
        <v>4</v>
      </c>
      <c r="H37" s="1" t="s">
        <v>281</v>
      </c>
      <c r="I37" s="9">
        <v>10208</v>
      </c>
      <c r="J37" s="9">
        <v>10212</v>
      </c>
      <c r="K37" s="9">
        <f>Table1[[#This Row],[2023 Preliminary 
Population ]]-Table1[[#This Row],[2022 Revised 
Population]]</f>
        <v>4</v>
      </c>
      <c r="L37" s="3">
        <f>(Table1[[#This Row],[2023 Preliminary 
Population ]]-Table1[[#This Row],[2022 Revised 
Population]])/Table1[[#This Row],[2022 Revised 
Population]]</f>
        <v>3.9184952978056425E-4</v>
      </c>
      <c r="M37" s="2" t="s">
        <v>268</v>
      </c>
      <c r="N37" s="2" t="s">
        <v>272</v>
      </c>
      <c r="O37" s="2">
        <v>3</v>
      </c>
      <c r="P37" s="2"/>
      <c r="Q37" s="6">
        <f>2.3*Table1[[#This Row],[RHNA Housing Units Needed]]/Table1[[#This Row],[2023 Preliminary 
Population ]]</f>
        <v>0</v>
      </c>
      <c r="R37"/>
      <c r="S37"/>
      <c r="T37"/>
      <c r="U37"/>
      <c r="V37"/>
    </row>
    <row r="38" spans="1:22" x14ac:dyDescent="0.35">
      <c r="A38" s="7"/>
      <c r="B38" s="15" t="s">
        <v>311</v>
      </c>
      <c r="C38" s="1" t="s">
        <v>221</v>
      </c>
      <c r="D38" s="2" t="s">
        <v>304</v>
      </c>
      <c r="E38" s="2" t="s">
        <v>255</v>
      </c>
      <c r="F38" s="2" t="s">
        <v>305</v>
      </c>
      <c r="G38" s="7">
        <v>7</v>
      </c>
      <c r="H38" s="1" t="s">
        <v>282</v>
      </c>
      <c r="I38" s="9">
        <v>368</v>
      </c>
      <c r="J38" s="9">
        <v>369</v>
      </c>
      <c r="K38" s="9">
        <f>Table1[[#This Row],[2023 Preliminary 
Population ]]-Table1[[#This Row],[2022 Revised 
Population]]</f>
        <v>1</v>
      </c>
      <c r="L38" s="3">
        <f>(Table1[[#This Row],[2023 Preliminary 
Population ]]-Table1[[#This Row],[2022 Revised 
Population]])/Table1[[#This Row],[2022 Revised 
Population]]</f>
        <v>2.717391304347826E-3</v>
      </c>
      <c r="M38" s="2" t="s">
        <v>268</v>
      </c>
      <c r="N38" s="2" t="s">
        <v>272</v>
      </c>
      <c r="O38" s="2">
        <v>1</v>
      </c>
      <c r="P38" s="2"/>
      <c r="Q38" s="6">
        <f>2.3*Table1[[#This Row],[RHNA Housing Units Needed]]/Table1[[#This Row],[2023 Preliminary 
Population ]]</f>
        <v>0</v>
      </c>
      <c r="R38"/>
      <c r="S38"/>
      <c r="T38"/>
      <c r="U38"/>
      <c r="V38"/>
    </row>
    <row r="39" spans="1:22" x14ac:dyDescent="0.35">
      <c r="A39" s="7"/>
      <c r="B39" s="15" t="s">
        <v>312</v>
      </c>
      <c r="C39" s="1" t="s">
        <v>225</v>
      </c>
      <c r="D39" s="2" t="s">
        <v>70</v>
      </c>
      <c r="E39" s="2" t="s">
        <v>152</v>
      </c>
      <c r="F39" s="2" t="s">
        <v>290</v>
      </c>
      <c r="G39" s="7">
        <v>7</v>
      </c>
      <c r="H39" s="1" t="s">
        <v>282</v>
      </c>
      <c r="I39" s="9">
        <v>480</v>
      </c>
      <c r="J39" s="9">
        <v>481</v>
      </c>
      <c r="K39" s="9">
        <f>Table1[[#This Row],[2023 Preliminary 
Population ]]-Table1[[#This Row],[2022 Revised 
Population]]</f>
        <v>1</v>
      </c>
      <c r="L39" s="3">
        <f>(Table1[[#This Row],[2023 Preliminary 
Population ]]-Table1[[#This Row],[2022 Revised 
Population]])/Table1[[#This Row],[2022 Revised 
Population]]</f>
        <v>2.0833333333333333E-3</v>
      </c>
      <c r="M39" s="2" t="s">
        <v>268</v>
      </c>
      <c r="N39" s="2" t="s">
        <v>273</v>
      </c>
      <c r="O39" s="2">
        <v>1</v>
      </c>
      <c r="P39" s="2"/>
      <c r="Q39" s="6">
        <f>2.3*Table1[[#This Row],[RHNA Housing Units Needed]]/Table1[[#This Row],[2023 Preliminary 
Population ]]</f>
        <v>0</v>
      </c>
      <c r="R39"/>
      <c r="S39"/>
      <c r="T39"/>
      <c r="U39"/>
      <c r="V39"/>
    </row>
    <row r="40" spans="1:22" x14ac:dyDescent="0.35">
      <c r="A40" s="7"/>
      <c r="B40" s="15" t="s">
        <v>313</v>
      </c>
      <c r="C40" s="1" t="s">
        <v>65</v>
      </c>
      <c r="D40" s="2" t="s">
        <v>65</v>
      </c>
      <c r="E40" s="2" t="s">
        <v>240</v>
      </c>
      <c r="F40" s="2" t="s">
        <v>292</v>
      </c>
      <c r="G40" s="7">
        <v>4</v>
      </c>
      <c r="H40" s="1" t="s">
        <v>281</v>
      </c>
      <c r="I40" s="9">
        <v>37092</v>
      </c>
      <c r="J40" s="9">
        <v>37471</v>
      </c>
      <c r="K40" s="9">
        <f>Table1[[#This Row],[2023 Preliminary 
Population ]]-Table1[[#This Row],[2022 Revised 
Population]]</f>
        <v>379</v>
      </c>
      <c r="L40" s="3">
        <f>(Table1[[#This Row],[2023 Preliminary 
Population ]]-Table1[[#This Row],[2022 Revised 
Population]])/Table1[[#This Row],[2022 Revised 
Population]]</f>
        <v>1.0217836730292246E-2</v>
      </c>
      <c r="M40" s="2" t="s">
        <v>268</v>
      </c>
      <c r="N40" s="2" t="s">
        <v>273</v>
      </c>
      <c r="O40" s="2">
        <v>3</v>
      </c>
      <c r="P40" s="2"/>
      <c r="Q40" s="6">
        <f>2.3*Table1[[#This Row],[RHNA Housing Units Needed]]/Table1[[#This Row],[2023 Preliminary 
Population ]]</f>
        <v>0</v>
      </c>
      <c r="R40"/>
      <c r="S40"/>
      <c r="T40"/>
      <c r="U40"/>
      <c r="V40"/>
    </row>
    <row r="41" spans="1:22" x14ac:dyDescent="0.35">
      <c r="A41" s="7"/>
      <c r="B41" s="15" t="s">
        <v>314</v>
      </c>
      <c r="C41" s="1" t="s">
        <v>121</v>
      </c>
      <c r="D41" s="2" t="s">
        <v>163</v>
      </c>
      <c r="E41" s="2" t="s">
        <v>250</v>
      </c>
      <c r="F41" s="2" t="s">
        <v>290</v>
      </c>
      <c r="G41" s="7">
        <v>1</v>
      </c>
      <c r="H41" s="1" t="s">
        <v>280</v>
      </c>
      <c r="I41" s="9">
        <v>1841</v>
      </c>
      <c r="J41" s="9">
        <v>1845</v>
      </c>
      <c r="K41" s="9">
        <f>Table1[[#This Row],[2023 Preliminary 
Population ]]-Table1[[#This Row],[2022 Revised 
Population]]</f>
        <v>4</v>
      </c>
      <c r="L41" s="3">
        <f>(Table1[[#This Row],[2023 Preliminary 
Population ]]-Table1[[#This Row],[2022 Revised 
Population]])/Table1[[#This Row],[2022 Revised 
Population]]</f>
        <v>2.1727322107550242E-3</v>
      </c>
      <c r="M41" s="2" t="s">
        <v>268</v>
      </c>
      <c r="N41" s="2" t="s">
        <v>272</v>
      </c>
      <c r="O41" s="2">
        <v>2</v>
      </c>
      <c r="P41" s="2"/>
      <c r="Q41" s="6">
        <f>2.3*Table1[[#This Row],[RHNA Housing Units Needed]]/Table1[[#This Row],[2023 Preliminary 
Population ]]</f>
        <v>0</v>
      </c>
      <c r="R41"/>
      <c r="S41"/>
      <c r="T41"/>
      <c r="U41"/>
      <c r="V41"/>
    </row>
    <row r="42" spans="1:22" x14ac:dyDescent="0.35">
      <c r="A42" s="7"/>
      <c r="B42" s="15" t="s">
        <v>315</v>
      </c>
      <c r="C42" s="1" t="s">
        <v>166</v>
      </c>
      <c r="D42" s="2" t="s">
        <v>70</v>
      </c>
      <c r="E42" s="2" t="s">
        <v>255</v>
      </c>
      <c r="F42" s="2" t="s">
        <v>305</v>
      </c>
      <c r="G42" s="7">
        <v>7</v>
      </c>
      <c r="H42" s="1" t="s">
        <v>282</v>
      </c>
      <c r="I42" s="9">
        <v>267</v>
      </c>
      <c r="J42" s="9">
        <v>272</v>
      </c>
      <c r="K42" s="9">
        <f>Table1[[#This Row],[2023 Preliminary 
Population ]]-Table1[[#This Row],[2022 Revised 
Population]]</f>
        <v>5</v>
      </c>
      <c r="L42" s="3">
        <f>(Table1[[#This Row],[2023 Preliminary 
Population ]]-Table1[[#This Row],[2022 Revised 
Population]])/Table1[[#This Row],[2022 Revised 
Population]]</f>
        <v>1.8726591760299626E-2</v>
      </c>
      <c r="M42" s="2" t="s">
        <v>268</v>
      </c>
      <c r="N42" s="2" t="s">
        <v>272</v>
      </c>
      <c r="O42" s="2">
        <v>1</v>
      </c>
      <c r="P42" s="2"/>
      <c r="Q42" s="6">
        <f>2.3*Table1[[#This Row],[RHNA Housing Units Needed]]/Table1[[#This Row],[2023 Preliminary 
Population ]]</f>
        <v>0</v>
      </c>
      <c r="R42"/>
      <c r="S42"/>
      <c r="T42"/>
      <c r="U42"/>
      <c r="V42"/>
    </row>
    <row r="43" spans="1:22" x14ac:dyDescent="0.35">
      <c r="A43" s="7"/>
      <c r="B43" s="15" t="s">
        <v>317</v>
      </c>
      <c r="C43" s="1" t="s">
        <v>175</v>
      </c>
      <c r="D43" s="2" t="s">
        <v>175</v>
      </c>
      <c r="E43" s="2" t="s">
        <v>240</v>
      </c>
      <c r="F43" s="2" t="s">
        <v>290</v>
      </c>
      <c r="G43" s="7">
        <v>4</v>
      </c>
      <c r="H43" s="1" t="s">
        <v>281</v>
      </c>
      <c r="I43" s="9">
        <v>12720</v>
      </c>
      <c r="J43" s="9">
        <v>12962</v>
      </c>
      <c r="K43" s="9">
        <f>Table1[[#This Row],[2023 Preliminary 
Population ]]-Table1[[#This Row],[2022 Revised 
Population]]</f>
        <v>242</v>
      </c>
      <c r="L43" s="3">
        <f>(Table1[[#This Row],[2023 Preliminary 
Population ]]-Table1[[#This Row],[2022 Revised 
Population]])/Table1[[#This Row],[2022 Revised 
Population]]</f>
        <v>1.9025157232704402E-2</v>
      </c>
      <c r="M43" s="2" t="s">
        <v>268</v>
      </c>
      <c r="N43" s="2" t="s">
        <v>273</v>
      </c>
      <c r="O43" s="2">
        <v>3</v>
      </c>
      <c r="P43" s="2"/>
      <c r="Q43" s="6">
        <f>2.3*Table1[[#This Row],[RHNA Housing Units Needed]]/Table1[[#This Row],[2023 Preliminary 
Population ]]</f>
        <v>0</v>
      </c>
      <c r="R43"/>
      <c r="S43"/>
      <c r="T43"/>
      <c r="U43"/>
      <c r="V43"/>
    </row>
    <row r="44" spans="1:22" x14ac:dyDescent="0.35">
      <c r="A44" s="7"/>
      <c r="B44" s="15" t="s">
        <v>318</v>
      </c>
      <c r="C44" s="1" t="s">
        <v>180</v>
      </c>
      <c r="D44" s="2" t="s">
        <v>17</v>
      </c>
      <c r="E44" s="2" t="s">
        <v>250</v>
      </c>
      <c r="F44" s="2" t="s">
        <v>290</v>
      </c>
      <c r="G44" s="7">
        <v>1</v>
      </c>
      <c r="H44" s="1" t="s">
        <v>280</v>
      </c>
      <c r="I44" s="9">
        <v>8111</v>
      </c>
      <c r="J44" s="9">
        <v>8254</v>
      </c>
      <c r="K44" s="9">
        <f>Table1[[#This Row],[2023 Preliminary 
Population ]]-Table1[[#This Row],[2022 Revised 
Population]]</f>
        <v>143</v>
      </c>
      <c r="L44" s="3">
        <f>(Table1[[#This Row],[2023 Preliminary 
Population ]]-Table1[[#This Row],[2022 Revised 
Population]])/Table1[[#This Row],[2022 Revised 
Population]]</f>
        <v>1.7630378498335594E-2</v>
      </c>
      <c r="M44" s="2" t="s">
        <v>268</v>
      </c>
      <c r="N44" s="2" t="s">
        <v>272</v>
      </c>
      <c r="O44" s="2">
        <v>2</v>
      </c>
      <c r="P44" s="2"/>
      <c r="Q44" s="6">
        <f>2.3*Table1[[#This Row],[RHNA Housing Units Needed]]/Table1[[#This Row],[2023 Preliminary 
Population ]]</f>
        <v>0</v>
      </c>
      <c r="R44"/>
      <c r="S44"/>
      <c r="T44"/>
      <c r="U44"/>
      <c r="V44"/>
    </row>
    <row r="45" spans="1:22" x14ac:dyDescent="0.35">
      <c r="A45" s="7"/>
      <c r="B45" s="15" t="s">
        <v>319</v>
      </c>
      <c r="C45" s="1" t="s">
        <v>208</v>
      </c>
      <c r="D45" s="2" t="s">
        <v>150</v>
      </c>
      <c r="E45" s="2" t="s">
        <v>152</v>
      </c>
      <c r="F45" s="2" t="s">
        <v>290</v>
      </c>
      <c r="G45" s="7">
        <v>7</v>
      </c>
      <c r="H45" s="1" t="s">
        <v>282</v>
      </c>
      <c r="I45" s="9">
        <v>30</v>
      </c>
      <c r="J45" s="9">
        <v>30</v>
      </c>
      <c r="K45" s="9">
        <f>Table1[[#This Row],[2023 Preliminary 
Population ]]-Table1[[#This Row],[2022 Revised 
Population]]</f>
        <v>0</v>
      </c>
      <c r="L45" s="3">
        <f>(Table1[[#This Row],[2023 Preliminary 
Population ]]-Table1[[#This Row],[2022 Revised 
Population]])/Table1[[#This Row],[2022 Revised 
Population]]</f>
        <v>0</v>
      </c>
      <c r="M45" s="2" t="s">
        <v>267</v>
      </c>
      <c r="N45" s="2" t="s">
        <v>272</v>
      </c>
      <c r="O45" s="2">
        <v>1</v>
      </c>
      <c r="P45" s="2"/>
      <c r="Q45" s="6">
        <f>2.3*Table1[[#This Row],[RHNA Housing Units Needed]]/Table1[[#This Row],[2023 Preliminary 
Population ]]</f>
        <v>0</v>
      </c>
      <c r="R45"/>
      <c r="S45"/>
      <c r="T45"/>
      <c r="U45"/>
      <c r="V45"/>
    </row>
    <row r="46" spans="1:22" x14ac:dyDescent="0.35">
      <c r="A46" s="7"/>
      <c r="B46" s="15" t="s">
        <v>320</v>
      </c>
      <c r="C46" s="1" t="s">
        <v>70</v>
      </c>
      <c r="D46" s="2" t="s">
        <v>70</v>
      </c>
      <c r="E46" s="2" t="s">
        <v>152</v>
      </c>
      <c r="F46" s="2" t="s">
        <v>290</v>
      </c>
      <c r="G46" s="7">
        <v>7</v>
      </c>
      <c r="H46" s="1" t="s">
        <v>282</v>
      </c>
      <c r="I46" s="9">
        <v>16344</v>
      </c>
      <c r="J46" s="9">
        <v>16417</v>
      </c>
      <c r="K46" s="9">
        <f>Table1[[#This Row],[2023 Preliminary 
Population ]]-Table1[[#This Row],[2022 Revised 
Population]]</f>
        <v>73</v>
      </c>
      <c r="L46" s="3">
        <f>(Table1[[#This Row],[2023 Preliminary 
Population ]]-Table1[[#This Row],[2022 Revised 
Population]])/Table1[[#This Row],[2022 Revised 
Population]]</f>
        <v>4.4664708761625064E-3</v>
      </c>
      <c r="M46" s="2" t="s">
        <v>268</v>
      </c>
      <c r="N46" s="2" t="s">
        <v>273</v>
      </c>
      <c r="O46" s="2">
        <v>3</v>
      </c>
      <c r="P46" s="2"/>
      <c r="Q46" s="6">
        <f>2.3*Table1[[#This Row],[RHNA Housing Units Needed]]/Table1[[#This Row],[2023 Preliminary 
Population ]]</f>
        <v>0</v>
      </c>
      <c r="R46"/>
      <c r="S46"/>
      <c r="T46"/>
      <c r="U46"/>
      <c r="V46"/>
    </row>
    <row r="47" spans="1:22" x14ac:dyDescent="0.35">
      <c r="A47" s="7"/>
      <c r="B47" s="15" t="s">
        <v>321</v>
      </c>
      <c r="C47" s="1" t="s">
        <v>88</v>
      </c>
      <c r="D47" s="2" t="s">
        <v>159</v>
      </c>
      <c r="E47" s="2" t="s">
        <v>254</v>
      </c>
      <c r="F47" s="2" t="s">
        <v>292</v>
      </c>
      <c r="G47" s="7">
        <v>4</v>
      </c>
      <c r="H47" s="1" t="s">
        <v>281</v>
      </c>
      <c r="I47" s="9">
        <v>16913</v>
      </c>
      <c r="J47" s="9">
        <v>17005</v>
      </c>
      <c r="K47" s="9">
        <f>Table1[[#This Row],[2023 Preliminary 
Population ]]-Table1[[#This Row],[2022 Revised 
Population]]</f>
        <v>92</v>
      </c>
      <c r="L47" s="3">
        <f>(Table1[[#This Row],[2023 Preliminary 
Population ]]-Table1[[#This Row],[2022 Revised 
Population]])/Table1[[#This Row],[2022 Revised 
Population]]</f>
        <v>5.4396026725004433E-3</v>
      </c>
      <c r="M47" s="2" t="s">
        <v>268</v>
      </c>
      <c r="N47" s="2" t="s">
        <v>273</v>
      </c>
      <c r="O47" s="2">
        <v>3</v>
      </c>
      <c r="P47" s="2"/>
      <c r="Q47" s="6">
        <f>2.3*Table1[[#This Row],[RHNA Housing Units Needed]]/Table1[[#This Row],[2023 Preliminary 
Population ]]</f>
        <v>0</v>
      </c>
      <c r="R47"/>
      <c r="S47"/>
      <c r="T47"/>
      <c r="U47"/>
      <c r="V47"/>
    </row>
    <row r="48" spans="1:22" x14ac:dyDescent="0.35">
      <c r="A48" s="7"/>
      <c r="B48" s="15" t="s">
        <v>322</v>
      </c>
      <c r="C48" s="1" t="s">
        <v>93</v>
      </c>
      <c r="D48" s="2" t="s">
        <v>75</v>
      </c>
      <c r="E48" s="2" t="s">
        <v>239</v>
      </c>
      <c r="F48" s="2" t="s">
        <v>292</v>
      </c>
      <c r="G48" s="7">
        <v>4</v>
      </c>
      <c r="H48" s="1" t="s">
        <v>281</v>
      </c>
      <c r="I48" s="9">
        <v>27866</v>
      </c>
      <c r="J48" s="9">
        <v>27863</v>
      </c>
      <c r="K48" s="9">
        <f>Table1[[#This Row],[2023 Preliminary 
Population ]]-Table1[[#This Row],[2022 Revised 
Population]]</f>
        <v>-3</v>
      </c>
      <c r="L48" s="3">
        <f>(Table1[[#This Row],[2023 Preliminary 
Population ]]-Table1[[#This Row],[2022 Revised 
Population]])/Table1[[#This Row],[2022 Revised 
Population]]</f>
        <v>-1.0765807794444843E-4</v>
      </c>
      <c r="M48" s="2" t="s">
        <v>266</v>
      </c>
      <c r="N48" s="2" t="s">
        <v>273</v>
      </c>
      <c r="O48" s="2">
        <v>3</v>
      </c>
      <c r="P48" s="2"/>
      <c r="Q48" s="6">
        <f>2.3*Table1[[#This Row],[RHNA Housing Units Needed]]/Table1[[#This Row],[2023 Preliminary 
Population ]]</f>
        <v>0</v>
      </c>
      <c r="R48"/>
      <c r="S48"/>
      <c r="T48"/>
      <c r="U48"/>
      <c r="V48"/>
    </row>
    <row r="49" spans="1:22" x14ac:dyDescent="0.35">
      <c r="A49" s="7"/>
      <c r="B49" s="15" t="s">
        <v>323</v>
      </c>
      <c r="C49" s="1" t="s">
        <v>132</v>
      </c>
      <c r="D49" s="2" t="s">
        <v>132</v>
      </c>
      <c r="E49" s="2" t="s">
        <v>250</v>
      </c>
      <c r="F49" s="2" t="s">
        <v>290</v>
      </c>
      <c r="G49" s="7">
        <v>1</v>
      </c>
      <c r="H49" s="1" t="s">
        <v>280</v>
      </c>
      <c r="I49" s="9">
        <v>2375</v>
      </c>
      <c r="J49" s="9">
        <v>2415</v>
      </c>
      <c r="K49" s="9">
        <f>Table1[[#This Row],[2023 Preliminary 
Population ]]-Table1[[#This Row],[2022 Revised 
Population]]</f>
        <v>40</v>
      </c>
      <c r="L49" s="3">
        <f>(Table1[[#This Row],[2023 Preliminary 
Population ]]-Table1[[#This Row],[2022 Revised 
Population]])/Table1[[#This Row],[2022 Revised 
Population]]</f>
        <v>1.6842105263157894E-2</v>
      </c>
      <c r="M49" s="2" t="s">
        <v>268</v>
      </c>
      <c r="N49" s="2" t="s">
        <v>272</v>
      </c>
      <c r="O49" s="2">
        <v>2</v>
      </c>
      <c r="P49" s="2"/>
      <c r="Q49" s="6">
        <f>2.3*Table1[[#This Row],[RHNA Housing Units Needed]]/Table1[[#This Row],[2023 Preliminary 
Population ]]</f>
        <v>0</v>
      </c>
      <c r="R49"/>
      <c r="S49"/>
      <c r="T49"/>
      <c r="U49"/>
      <c r="V49"/>
    </row>
    <row r="50" spans="1:22" x14ac:dyDescent="0.35">
      <c r="A50" s="7"/>
      <c r="B50" s="15" t="s">
        <v>324</v>
      </c>
      <c r="C50" s="1" t="s">
        <v>152</v>
      </c>
      <c r="D50" s="2" t="s">
        <v>70</v>
      </c>
      <c r="E50" s="2" t="s">
        <v>255</v>
      </c>
      <c r="F50" s="2" t="s">
        <v>305</v>
      </c>
      <c r="G50" s="7">
        <v>7</v>
      </c>
      <c r="H50" s="1" t="s">
        <v>282</v>
      </c>
      <c r="I50" s="9">
        <v>416</v>
      </c>
      <c r="J50" s="9">
        <v>417</v>
      </c>
      <c r="K50" s="9">
        <f>Table1[[#This Row],[2023 Preliminary 
Population ]]-Table1[[#This Row],[2022 Revised 
Population]]</f>
        <v>1</v>
      </c>
      <c r="L50" s="3">
        <f>(Table1[[#This Row],[2023 Preliminary 
Population ]]-Table1[[#This Row],[2022 Revised 
Population]])/Table1[[#This Row],[2022 Revised 
Population]]</f>
        <v>2.403846153846154E-3</v>
      </c>
      <c r="M50" s="2" t="s">
        <v>268</v>
      </c>
      <c r="N50" s="2" t="s">
        <v>272</v>
      </c>
      <c r="O50" s="2">
        <v>1</v>
      </c>
      <c r="P50" s="2"/>
      <c r="Q50" s="6">
        <f>2.3*Table1[[#This Row],[RHNA Housing Units Needed]]/Table1[[#This Row],[2023 Preliminary 
Population ]]</f>
        <v>0</v>
      </c>
      <c r="R50"/>
      <c r="S50"/>
      <c r="T50"/>
      <c r="U50"/>
      <c r="V50"/>
    </row>
    <row r="51" spans="1:22" x14ac:dyDescent="0.35">
      <c r="A51" s="7"/>
      <c r="B51" s="15" t="s">
        <v>325</v>
      </c>
      <c r="C51" s="1" t="s">
        <v>162</v>
      </c>
      <c r="D51" s="2" t="s">
        <v>82</v>
      </c>
      <c r="E51" s="2" t="s">
        <v>240</v>
      </c>
      <c r="F51" s="2" t="s">
        <v>292</v>
      </c>
      <c r="G51" s="7">
        <v>4</v>
      </c>
      <c r="H51" s="1" t="s">
        <v>281</v>
      </c>
      <c r="I51" s="9">
        <v>26895</v>
      </c>
      <c r="J51" s="9">
        <v>26903</v>
      </c>
      <c r="K51" s="9">
        <f>Table1[[#This Row],[2023 Preliminary 
Population ]]-Table1[[#This Row],[2022 Revised 
Population]]</f>
        <v>8</v>
      </c>
      <c r="L51" s="3">
        <f>(Table1[[#This Row],[2023 Preliminary 
Population ]]-Table1[[#This Row],[2022 Revised 
Population]])/Table1[[#This Row],[2022 Revised 
Population]]</f>
        <v>2.9745305818925451E-4</v>
      </c>
      <c r="M51" s="2" t="s">
        <v>268</v>
      </c>
      <c r="N51" s="2" t="s">
        <v>273</v>
      </c>
      <c r="O51" s="2">
        <v>3</v>
      </c>
      <c r="P51" s="2"/>
      <c r="Q51" s="6">
        <f>2.3*Table1[[#This Row],[RHNA Housing Units Needed]]/Table1[[#This Row],[2023 Preliminary 
Population ]]</f>
        <v>0</v>
      </c>
      <c r="R51"/>
      <c r="S51"/>
      <c r="T51"/>
      <c r="U51"/>
      <c r="V51"/>
    </row>
    <row r="52" spans="1:22" x14ac:dyDescent="0.35">
      <c r="A52" s="7"/>
      <c r="B52" s="15" t="s">
        <v>326</v>
      </c>
      <c r="C52" s="1" t="s">
        <v>186</v>
      </c>
      <c r="D52" s="2" t="s">
        <v>82</v>
      </c>
      <c r="E52" s="2" t="s">
        <v>240</v>
      </c>
      <c r="F52" s="2" t="s">
        <v>292</v>
      </c>
      <c r="G52" s="7">
        <v>4</v>
      </c>
      <c r="H52" s="1" t="s">
        <v>281</v>
      </c>
      <c r="I52" s="9">
        <v>24847</v>
      </c>
      <c r="J52" s="9">
        <v>24839</v>
      </c>
      <c r="K52" s="9">
        <f>Table1[[#This Row],[2023 Preliminary 
Population ]]-Table1[[#This Row],[2022 Revised 
Population]]</f>
        <v>-8</v>
      </c>
      <c r="L52" s="3">
        <f>(Table1[[#This Row],[2023 Preliminary 
Population ]]-Table1[[#This Row],[2022 Revised 
Population]])/Table1[[#This Row],[2022 Revised 
Population]]</f>
        <v>-3.2197045921036747E-4</v>
      </c>
      <c r="M52" s="2" t="s">
        <v>266</v>
      </c>
      <c r="N52" s="2" t="s">
        <v>273</v>
      </c>
      <c r="O52" s="2">
        <v>3</v>
      </c>
      <c r="P52" s="2"/>
      <c r="Q52" s="6">
        <f>2.3*Table1[[#This Row],[RHNA Housing Units Needed]]/Table1[[#This Row],[2023 Preliminary 
Population ]]</f>
        <v>0</v>
      </c>
      <c r="R52"/>
      <c r="S52"/>
      <c r="T52"/>
      <c r="U52"/>
      <c r="V52"/>
    </row>
    <row r="53" spans="1:22" x14ac:dyDescent="0.35">
      <c r="A53" s="7"/>
      <c r="B53" s="15" t="s">
        <v>327</v>
      </c>
      <c r="C53" s="1" t="s">
        <v>200</v>
      </c>
      <c r="D53" s="2" t="s">
        <v>200</v>
      </c>
      <c r="E53" s="2" t="s">
        <v>236</v>
      </c>
      <c r="F53" s="2" t="s">
        <v>290</v>
      </c>
      <c r="G53" s="7">
        <v>5</v>
      </c>
      <c r="H53" s="1" t="s">
        <v>279</v>
      </c>
      <c r="I53" s="9">
        <v>26363</v>
      </c>
      <c r="J53" s="9">
        <v>26664</v>
      </c>
      <c r="K53" s="9">
        <f>Table1[[#This Row],[2023 Preliminary 
Population ]]-Table1[[#This Row],[2022 Revised 
Population]]</f>
        <v>301</v>
      </c>
      <c r="L53" s="3">
        <f>(Table1[[#This Row],[2023 Preliminary 
Population ]]-Table1[[#This Row],[2022 Revised 
Population]])/Table1[[#This Row],[2022 Revised 
Population]]</f>
        <v>1.1417516974547662E-2</v>
      </c>
      <c r="M53" s="2" t="s">
        <v>268</v>
      </c>
      <c r="N53" s="2" t="s">
        <v>273</v>
      </c>
      <c r="O53" s="2">
        <v>3</v>
      </c>
      <c r="P53" s="2"/>
      <c r="Q53" s="6">
        <f>2.3*Table1[[#This Row],[RHNA Housing Units Needed]]/Table1[[#This Row],[2023 Preliminary 
Population ]]</f>
        <v>0</v>
      </c>
      <c r="R53"/>
      <c r="S53"/>
      <c r="T53"/>
      <c r="U53"/>
      <c r="V53"/>
    </row>
    <row r="54" spans="1:22" x14ac:dyDescent="0.35">
      <c r="A54" s="7"/>
      <c r="B54" s="15" t="s">
        <v>328</v>
      </c>
      <c r="C54" s="1" t="s">
        <v>178</v>
      </c>
      <c r="D54" s="2" t="s">
        <v>65</v>
      </c>
      <c r="E54" s="2" t="s">
        <v>240</v>
      </c>
      <c r="F54" s="2" t="s">
        <v>292</v>
      </c>
      <c r="G54" s="7">
        <v>4</v>
      </c>
      <c r="H54" s="1" t="s">
        <v>281</v>
      </c>
      <c r="I54" s="9">
        <v>25266</v>
      </c>
      <c r="J54" s="9">
        <v>25874</v>
      </c>
      <c r="K54" s="9">
        <f>Table1[[#This Row],[2023 Preliminary 
Population ]]-Table1[[#This Row],[2022 Revised 
Population]]</f>
        <v>608</v>
      </c>
      <c r="L54" s="3">
        <f>(Table1[[#This Row],[2023 Preliminary 
Population ]]-Table1[[#This Row],[2022 Revised 
Population]])/Table1[[#This Row],[2022 Revised 
Population]]</f>
        <v>2.4063959471226155E-2</v>
      </c>
      <c r="M54" s="2" t="s">
        <v>268</v>
      </c>
      <c r="N54" s="2" t="s">
        <v>273</v>
      </c>
      <c r="O54" s="2">
        <v>3</v>
      </c>
      <c r="P54" s="2"/>
      <c r="Q54" s="6">
        <f>2.3*Table1[[#This Row],[RHNA Housing Units Needed]]/Table1[[#This Row],[2023 Preliminary 
Population ]]</f>
        <v>0</v>
      </c>
      <c r="R54"/>
      <c r="S54"/>
      <c r="T54"/>
      <c r="U54"/>
      <c r="V54"/>
    </row>
    <row r="55" spans="1:22" x14ac:dyDescent="0.35">
      <c r="A55" s="7"/>
      <c r="B55" s="15" t="s">
        <v>330</v>
      </c>
      <c r="C55" s="1" t="s">
        <v>67</v>
      </c>
      <c r="D55" s="2" t="s">
        <v>331</v>
      </c>
      <c r="E55" s="2" t="s">
        <v>239</v>
      </c>
      <c r="F55" s="2" t="s">
        <v>292</v>
      </c>
      <c r="G55" s="7">
        <v>4</v>
      </c>
      <c r="H55" s="1" t="s">
        <v>281</v>
      </c>
      <c r="I55" s="9">
        <v>1831</v>
      </c>
      <c r="J55" s="9">
        <v>1910</v>
      </c>
      <c r="K55" s="9">
        <f>Table1[[#This Row],[2023 Preliminary 
Population ]]-Table1[[#This Row],[2022 Revised 
Population]]</f>
        <v>79</v>
      </c>
      <c r="L55" s="3">
        <f>(Table1[[#This Row],[2023 Preliminary 
Population ]]-Table1[[#This Row],[2022 Revised 
Population]])/Table1[[#This Row],[2022 Revised 
Population]]</f>
        <v>4.3145821955215727E-2</v>
      </c>
      <c r="M55" s="2" t="s">
        <v>268</v>
      </c>
      <c r="N55" s="2" t="s">
        <v>273</v>
      </c>
      <c r="O55" s="2">
        <v>2</v>
      </c>
      <c r="P55" s="2"/>
      <c r="Q55" s="6">
        <f>2.3*Table1[[#This Row],[RHNA Housing Units Needed]]/Table1[[#This Row],[2023 Preliminary 
Population ]]</f>
        <v>0</v>
      </c>
      <c r="R55"/>
      <c r="S55"/>
      <c r="T55"/>
      <c r="U55"/>
      <c r="V55"/>
    </row>
    <row r="56" spans="1:22" x14ac:dyDescent="0.35">
      <c r="A56" s="7"/>
      <c r="B56" s="15" t="s">
        <v>332</v>
      </c>
      <c r="C56" s="1" t="s">
        <v>76</v>
      </c>
      <c r="D56" s="2" t="s">
        <v>80</v>
      </c>
      <c r="E56" s="2" t="s">
        <v>80</v>
      </c>
      <c r="F56" s="2" t="s">
        <v>290</v>
      </c>
      <c r="G56" s="7">
        <v>1</v>
      </c>
      <c r="H56" s="1" t="s">
        <v>280</v>
      </c>
      <c r="I56" s="9">
        <v>1644</v>
      </c>
      <c r="J56" s="9">
        <v>1646</v>
      </c>
      <c r="K56" s="9">
        <f>Table1[[#This Row],[2023 Preliminary 
Population ]]-Table1[[#This Row],[2022 Revised 
Population]]</f>
        <v>2</v>
      </c>
      <c r="L56" s="3">
        <f>(Table1[[#This Row],[2023 Preliminary 
Population ]]-Table1[[#This Row],[2022 Revised 
Population]])/Table1[[#This Row],[2022 Revised 
Population]]</f>
        <v>1.2165450121654502E-3</v>
      </c>
      <c r="M56" s="2" t="s">
        <v>268</v>
      </c>
      <c r="N56" s="2" t="s">
        <v>272</v>
      </c>
      <c r="O56" s="2">
        <v>2</v>
      </c>
      <c r="P56" s="2"/>
      <c r="Q56" s="6">
        <f>2.3*Table1[[#This Row],[RHNA Housing Units Needed]]/Table1[[#This Row],[2023 Preliminary 
Population ]]</f>
        <v>0</v>
      </c>
      <c r="R56"/>
      <c r="S56"/>
      <c r="T56"/>
      <c r="U56"/>
      <c r="V56"/>
    </row>
    <row r="57" spans="1:22" x14ac:dyDescent="0.35">
      <c r="A57" s="7"/>
      <c r="B57" s="15" t="s">
        <v>333</v>
      </c>
      <c r="C57" s="1" t="s">
        <v>123</v>
      </c>
      <c r="D57" s="2" t="s">
        <v>195</v>
      </c>
      <c r="E57" s="2" t="s">
        <v>235</v>
      </c>
      <c r="F57" s="2" t="s">
        <v>290</v>
      </c>
      <c r="G57" s="7">
        <v>1</v>
      </c>
      <c r="H57" s="1" t="s">
        <v>280</v>
      </c>
      <c r="I57" s="9">
        <v>1531</v>
      </c>
      <c r="J57" s="9">
        <v>1555</v>
      </c>
      <c r="K57" s="9">
        <f>Table1[[#This Row],[2023 Preliminary 
Population ]]-Table1[[#This Row],[2022 Revised 
Population]]</f>
        <v>24</v>
      </c>
      <c r="L57" s="3">
        <f>(Table1[[#This Row],[2023 Preliminary 
Population ]]-Table1[[#This Row],[2022 Revised 
Population]])/Table1[[#This Row],[2022 Revised 
Population]]</f>
        <v>1.5676028739386023E-2</v>
      </c>
      <c r="M57" s="2" t="s">
        <v>268</v>
      </c>
      <c r="N57" s="2" t="s">
        <v>272</v>
      </c>
      <c r="O57" s="2">
        <v>2</v>
      </c>
      <c r="P57" s="2"/>
      <c r="Q57" s="6">
        <f>2.3*Table1[[#This Row],[RHNA Housing Units Needed]]/Table1[[#This Row],[2023 Preliminary 
Population ]]</f>
        <v>0</v>
      </c>
      <c r="R57"/>
      <c r="S57"/>
      <c r="T57"/>
      <c r="U57"/>
      <c r="V57"/>
    </row>
    <row r="58" spans="1:22" x14ac:dyDescent="0.35">
      <c r="A58" s="7"/>
      <c r="B58" s="15" t="s">
        <v>334</v>
      </c>
      <c r="C58" s="1" t="s">
        <v>138</v>
      </c>
      <c r="D58" s="2" t="s">
        <v>160</v>
      </c>
      <c r="E58" s="2" t="s">
        <v>209</v>
      </c>
      <c r="F58" s="2" t="s">
        <v>290</v>
      </c>
      <c r="G58" s="7">
        <v>5</v>
      </c>
      <c r="H58" s="1" t="s">
        <v>279</v>
      </c>
      <c r="I58" s="9">
        <v>2328</v>
      </c>
      <c r="J58" s="9">
        <v>2416</v>
      </c>
      <c r="K58" s="9">
        <f>Table1[[#This Row],[2023 Preliminary 
Population ]]-Table1[[#This Row],[2022 Revised 
Population]]</f>
        <v>88</v>
      </c>
      <c r="L58" s="3">
        <f>(Table1[[#This Row],[2023 Preliminary 
Population ]]-Table1[[#This Row],[2022 Revised 
Population]])/Table1[[#This Row],[2022 Revised 
Population]]</f>
        <v>3.7800687285223365E-2</v>
      </c>
      <c r="M58" s="2" t="s">
        <v>268</v>
      </c>
      <c r="N58" s="2" t="s">
        <v>273</v>
      </c>
      <c r="O58" s="2">
        <v>2</v>
      </c>
      <c r="P58" s="2"/>
      <c r="Q58" s="6">
        <f>2.3*Table1[[#This Row],[RHNA Housing Units Needed]]/Table1[[#This Row],[2023 Preliminary 
Population ]]</f>
        <v>0</v>
      </c>
      <c r="R58"/>
      <c r="S58"/>
      <c r="T58"/>
      <c r="U58"/>
      <c r="V58"/>
    </row>
    <row r="59" spans="1:22" x14ac:dyDescent="0.35">
      <c r="A59" s="7"/>
      <c r="B59" s="15" t="s">
        <v>335</v>
      </c>
      <c r="C59" s="1" t="s">
        <v>192</v>
      </c>
      <c r="D59" s="2" t="s">
        <v>331</v>
      </c>
      <c r="E59" s="2" t="s">
        <v>239</v>
      </c>
      <c r="F59" s="2" t="s">
        <v>292</v>
      </c>
      <c r="G59" s="7">
        <v>4</v>
      </c>
      <c r="H59" s="1" t="s">
        <v>281</v>
      </c>
      <c r="I59" s="9">
        <v>14007</v>
      </c>
      <c r="J59" s="9">
        <v>14129</v>
      </c>
      <c r="K59" s="9">
        <f>Table1[[#This Row],[2023 Preliminary 
Population ]]-Table1[[#This Row],[2022 Revised 
Population]]</f>
        <v>122</v>
      </c>
      <c r="L59" s="3">
        <f>(Table1[[#This Row],[2023 Preliminary 
Population ]]-Table1[[#This Row],[2022 Revised 
Population]])/Table1[[#This Row],[2022 Revised 
Population]]</f>
        <v>8.7099307489112588E-3</v>
      </c>
      <c r="M59" s="2" t="s">
        <v>268</v>
      </c>
      <c r="N59" s="2" t="s">
        <v>273</v>
      </c>
      <c r="O59" s="2">
        <v>3</v>
      </c>
      <c r="P59" s="2"/>
      <c r="Q59" s="6">
        <f>2.3*Table1[[#This Row],[RHNA Housing Units Needed]]/Table1[[#This Row],[2023 Preliminary 
Population ]]</f>
        <v>0</v>
      </c>
      <c r="R59"/>
      <c r="S59"/>
      <c r="T59"/>
      <c r="U59"/>
      <c r="V59"/>
    </row>
    <row r="60" spans="1:22" x14ac:dyDescent="0.35">
      <c r="A60" s="7"/>
      <c r="B60" s="15" t="s">
        <v>337</v>
      </c>
      <c r="C60" s="1" t="s">
        <v>23</v>
      </c>
      <c r="D60" s="2" t="s">
        <v>21</v>
      </c>
      <c r="E60" s="2" t="s">
        <v>209</v>
      </c>
      <c r="F60" s="2" t="s">
        <v>290</v>
      </c>
      <c r="G60" s="7">
        <v>5</v>
      </c>
      <c r="H60" s="1" t="s">
        <v>279</v>
      </c>
      <c r="I60" s="9">
        <v>3213</v>
      </c>
      <c r="J60" s="9">
        <v>3205</v>
      </c>
      <c r="K60" s="9">
        <f>Table1[[#This Row],[2023 Preliminary 
Population ]]-Table1[[#This Row],[2022 Revised 
Population]]</f>
        <v>-8</v>
      </c>
      <c r="L60" s="3">
        <f>(Table1[[#This Row],[2023 Preliminary 
Population ]]-Table1[[#This Row],[2022 Revised 
Population]])/Table1[[#This Row],[2022 Revised 
Population]]</f>
        <v>-2.4898848428260194E-3</v>
      </c>
      <c r="M60" s="2" t="s">
        <v>266</v>
      </c>
      <c r="N60" s="2" t="s">
        <v>273</v>
      </c>
      <c r="O60" s="2">
        <v>2</v>
      </c>
      <c r="P60" s="2"/>
      <c r="Q60" s="6">
        <f>2.3*Table1[[#This Row],[RHNA Housing Units Needed]]/Table1[[#This Row],[2023 Preliminary 
Population ]]</f>
        <v>0</v>
      </c>
      <c r="R60"/>
      <c r="S60"/>
      <c r="T60"/>
      <c r="U60"/>
      <c r="V60"/>
    </row>
    <row r="61" spans="1:22" x14ac:dyDescent="0.35">
      <c r="A61" s="7"/>
      <c r="B61" s="15" t="s">
        <v>338</v>
      </c>
      <c r="C61" s="1" t="s">
        <v>85</v>
      </c>
      <c r="D61" s="2" t="s">
        <v>331</v>
      </c>
      <c r="E61" s="2" t="s">
        <v>239</v>
      </c>
      <c r="F61" s="2" t="s">
        <v>292</v>
      </c>
      <c r="G61" s="7">
        <v>4</v>
      </c>
      <c r="H61" s="1" t="s">
        <v>281</v>
      </c>
      <c r="I61" s="9">
        <v>26874</v>
      </c>
      <c r="J61" s="9">
        <v>27465</v>
      </c>
      <c r="K61" s="9">
        <f>Table1[[#This Row],[2023 Preliminary 
Population ]]-Table1[[#This Row],[2022 Revised 
Population]]</f>
        <v>591</v>
      </c>
      <c r="L61" s="3">
        <f>(Table1[[#This Row],[2023 Preliminary 
Population ]]-Table1[[#This Row],[2022 Revised 
Population]])/Table1[[#This Row],[2022 Revised 
Population]]</f>
        <v>2.1991515963384684E-2</v>
      </c>
      <c r="M61" s="2" t="s">
        <v>268</v>
      </c>
      <c r="N61" s="2" t="s">
        <v>273</v>
      </c>
      <c r="O61" s="2">
        <v>3</v>
      </c>
      <c r="P61" s="2"/>
      <c r="Q61" s="6">
        <f>2.3*Table1[[#This Row],[RHNA Housing Units Needed]]/Table1[[#This Row],[2023 Preliminary 
Population ]]</f>
        <v>0</v>
      </c>
      <c r="R61"/>
      <c r="S61"/>
      <c r="T61"/>
      <c r="U61"/>
      <c r="V61"/>
    </row>
    <row r="62" spans="1:22" x14ac:dyDescent="0.35">
      <c r="A62" s="7"/>
      <c r="B62" s="15" t="s">
        <v>339</v>
      </c>
      <c r="C62" s="1" t="s">
        <v>95</v>
      </c>
      <c r="D62" s="2" t="s">
        <v>80</v>
      </c>
      <c r="E62" s="2" t="s">
        <v>80</v>
      </c>
      <c r="F62" s="2" t="s">
        <v>290</v>
      </c>
      <c r="G62" s="7">
        <v>1</v>
      </c>
      <c r="H62" s="1" t="s">
        <v>280</v>
      </c>
      <c r="I62" s="9">
        <v>826</v>
      </c>
      <c r="J62" s="9">
        <v>815</v>
      </c>
      <c r="K62" s="9">
        <f>Table1[[#This Row],[2023 Preliminary 
Population ]]-Table1[[#This Row],[2022 Revised 
Population]]</f>
        <v>-11</v>
      </c>
      <c r="L62" s="3">
        <f>(Table1[[#This Row],[2023 Preliminary 
Population ]]-Table1[[#This Row],[2022 Revised 
Population]])/Table1[[#This Row],[2022 Revised 
Population]]</f>
        <v>-1.3317191283292978E-2</v>
      </c>
      <c r="M62" s="2" t="s">
        <v>266</v>
      </c>
      <c r="N62" s="2" t="s">
        <v>272</v>
      </c>
      <c r="O62" s="2">
        <v>1</v>
      </c>
      <c r="P62" s="2"/>
      <c r="Q62" s="6">
        <f>2.3*Table1[[#This Row],[RHNA Housing Units Needed]]/Table1[[#This Row],[2023 Preliminary 
Population ]]</f>
        <v>0</v>
      </c>
      <c r="R62"/>
      <c r="S62"/>
      <c r="T62"/>
      <c r="U62"/>
      <c r="V62"/>
    </row>
    <row r="63" spans="1:22" x14ac:dyDescent="0.35">
      <c r="A63" s="7"/>
      <c r="B63" s="15" t="s">
        <v>340</v>
      </c>
      <c r="C63" s="1" t="s">
        <v>99</v>
      </c>
      <c r="D63" s="2" t="s">
        <v>331</v>
      </c>
      <c r="E63" s="2" t="s">
        <v>239</v>
      </c>
      <c r="F63" s="2" t="s">
        <v>290</v>
      </c>
      <c r="G63" s="7">
        <v>4</v>
      </c>
      <c r="H63" s="1" t="s">
        <v>281</v>
      </c>
      <c r="I63" s="9">
        <v>676</v>
      </c>
      <c r="J63" s="9">
        <v>674</v>
      </c>
      <c r="K63" s="9">
        <f>Table1[[#This Row],[2023 Preliminary 
Population ]]-Table1[[#This Row],[2022 Revised 
Population]]</f>
        <v>-2</v>
      </c>
      <c r="L63" s="3">
        <f>(Table1[[#This Row],[2023 Preliminary 
Population ]]-Table1[[#This Row],[2022 Revised 
Population]])/Table1[[#This Row],[2022 Revised 
Population]]</f>
        <v>-2.9585798816568047E-3</v>
      </c>
      <c r="M63" s="2" t="s">
        <v>266</v>
      </c>
      <c r="N63" s="2" t="s">
        <v>273</v>
      </c>
      <c r="O63" s="2">
        <v>1</v>
      </c>
      <c r="P63" s="2"/>
      <c r="Q63" s="6">
        <f>2.3*Table1[[#This Row],[RHNA Housing Units Needed]]/Table1[[#This Row],[2023 Preliminary 
Population ]]</f>
        <v>0</v>
      </c>
      <c r="R63"/>
      <c r="S63"/>
      <c r="T63"/>
      <c r="U63"/>
      <c r="V63"/>
    </row>
    <row r="64" spans="1:22" x14ac:dyDescent="0.35">
      <c r="A64" s="7"/>
      <c r="B64" s="15" t="s">
        <v>341</v>
      </c>
      <c r="C64" s="1" t="s">
        <v>78</v>
      </c>
      <c r="D64" s="2" t="s">
        <v>160</v>
      </c>
      <c r="E64" s="2" t="s">
        <v>209</v>
      </c>
      <c r="F64" s="2" t="s">
        <v>290</v>
      </c>
      <c r="G64" s="7">
        <v>5</v>
      </c>
      <c r="H64" s="1" t="s">
        <v>279</v>
      </c>
      <c r="I64" s="9">
        <v>4520</v>
      </c>
      <c r="J64" s="9">
        <v>4634</v>
      </c>
      <c r="K64" s="9">
        <f>Table1[[#This Row],[2023 Preliminary 
Population ]]-Table1[[#This Row],[2022 Revised 
Population]]</f>
        <v>114</v>
      </c>
      <c r="L64" s="3">
        <f>(Table1[[#This Row],[2023 Preliminary 
Population ]]-Table1[[#This Row],[2022 Revised 
Population]])/Table1[[#This Row],[2022 Revised 
Population]]</f>
        <v>2.5221238938053097E-2</v>
      </c>
      <c r="M64" s="2" t="s">
        <v>268</v>
      </c>
      <c r="N64" s="2" t="s">
        <v>273</v>
      </c>
      <c r="O64" s="2">
        <v>2</v>
      </c>
      <c r="P64" s="2"/>
      <c r="Q64" s="6">
        <f>2.3*Table1[[#This Row],[RHNA Housing Units Needed]]/Table1[[#This Row],[2023 Preliminary 
Population ]]</f>
        <v>0</v>
      </c>
      <c r="R64"/>
      <c r="S64"/>
      <c r="T64"/>
      <c r="U64"/>
      <c r="V64"/>
    </row>
    <row r="65" spans="1:22" x14ac:dyDescent="0.35">
      <c r="A65" s="7"/>
      <c r="B65" s="15" t="s">
        <v>342</v>
      </c>
      <c r="C65" s="1" t="s">
        <v>160</v>
      </c>
      <c r="D65" s="2" t="s">
        <v>160</v>
      </c>
      <c r="E65" s="2" t="s">
        <v>209</v>
      </c>
      <c r="F65" s="2" t="s">
        <v>290</v>
      </c>
      <c r="G65" s="7">
        <v>5</v>
      </c>
      <c r="H65" s="1" t="s">
        <v>279</v>
      </c>
      <c r="I65" s="9">
        <v>33662</v>
      </c>
      <c r="J65" s="9">
        <v>34491</v>
      </c>
      <c r="K65" s="9">
        <f>Table1[[#This Row],[2023 Preliminary 
Population ]]-Table1[[#This Row],[2022 Revised 
Population]]</f>
        <v>829</v>
      </c>
      <c r="L65" s="3">
        <f>(Table1[[#This Row],[2023 Preliminary 
Population ]]-Table1[[#This Row],[2022 Revised 
Population]])/Table1[[#This Row],[2022 Revised 
Population]]</f>
        <v>2.4627176044204148E-2</v>
      </c>
      <c r="M65" s="2" t="s">
        <v>268</v>
      </c>
      <c r="N65" s="2" t="s">
        <v>272</v>
      </c>
      <c r="O65" s="2">
        <v>3</v>
      </c>
      <c r="P65" s="2"/>
      <c r="Q65" s="6">
        <f>2.3*Table1[[#This Row],[RHNA Housing Units Needed]]/Table1[[#This Row],[2023 Preliminary 
Population ]]</f>
        <v>0</v>
      </c>
      <c r="R65"/>
      <c r="S65"/>
      <c r="T65"/>
      <c r="U65"/>
      <c r="V65"/>
    </row>
    <row r="66" spans="1:22" x14ac:dyDescent="0.35">
      <c r="A66" s="7"/>
      <c r="B66" s="15" t="s">
        <v>344</v>
      </c>
      <c r="C66" s="1" t="s">
        <v>16</v>
      </c>
      <c r="D66" s="2" t="s">
        <v>16</v>
      </c>
      <c r="E66" s="2" t="s">
        <v>80</v>
      </c>
      <c r="F66" s="2" t="s">
        <v>290</v>
      </c>
      <c r="G66" s="7">
        <v>1</v>
      </c>
      <c r="H66" s="1" t="s">
        <v>280</v>
      </c>
      <c r="I66" s="9">
        <v>280</v>
      </c>
      <c r="J66" s="9">
        <v>288</v>
      </c>
      <c r="K66" s="9">
        <f>Table1[[#This Row],[2023 Preliminary 
Population ]]-Table1[[#This Row],[2022 Revised 
Population]]</f>
        <v>8</v>
      </c>
      <c r="L66" s="3">
        <f>(Table1[[#This Row],[2023 Preliminary 
Population ]]-Table1[[#This Row],[2022 Revised 
Population]])/Table1[[#This Row],[2022 Revised 
Population]]</f>
        <v>2.8571428571428571E-2</v>
      </c>
      <c r="M66" s="2" t="s">
        <v>268</v>
      </c>
      <c r="N66" s="2" t="s">
        <v>272</v>
      </c>
      <c r="O66" s="2">
        <v>1</v>
      </c>
      <c r="P66" s="2"/>
      <c r="Q66" s="6">
        <f>2.3*Table1[[#This Row],[RHNA Housing Units Needed]]/Table1[[#This Row],[2023 Preliminary 
Population ]]</f>
        <v>0</v>
      </c>
      <c r="R66"/>
      <c r="S66"/>
      <c r="T66"/>
      <c r="U66"/>
      <c r="V66"/>
    </row>
    <row r="67" spans="1:22" x14ac:dyDescent="0.35">
      <c r="A67" s="7"/>
      <c r="B67" s="15" t="s">
        <v>345</v>
      </c>
      <c r="C67" s="1" t="s">
        <v>21</v>
      </c>
      <c r="D67" s="2" t="s">
        <v>21</v>
      </c>
      <c r="E67" s="2" t="s">
        <v>209</v>
      </c>
      <c r="F67" s="2" t="s">
        <v>290</v>
      </c>
      <c r="G67" s="7">
        <v>5</v>
      </c>
      <c r="H67" s="1" t="s">
        <v>279</v>
      </c>
      <c r="I67" s="9">
        <v>26336</v>
      </c>
      <c r="J67" s="9">
        <v>26490</v>
      </c>
      <c r="K67" s="9">
        <f>Table1[[#This Row],[2023 Preliminary 
Population ]]-Table1[[#This Row],[2022 Revised 
Population]]</f>
        <v>154</v>
      </c>
      <c r="L67" s="3">
        <f>(Table1[[#This Row],[2023 Preliminary 
Population ]]-Table1[[#This Row],[2022 Revised 
Population]])/Table1[[#This Row],[2022 Revised 
Population]]</f>
        <v>5.847509113001215E-3</v>
      </c>
      <c r="M67" s="2" t="s">
        <v>268</v>
      </c>
      <c r="N67" s="2" t="s">
        <v>273</v>
      </c>
      <c r="O67" s="2">
        <v>3</v>
      </c>
      <c r="P67" s="2"/>
      <c r="Q67" s="6">
        <f>2.3*Table1[[#This Row],[RHNA Housing Units Needed]]/Table1[[#This Row],[2023 Preliminary 
Population ]]</f>
        <v>0</v>
      </c>
      <c r="R67"/>
      <c r="S67"/>
      <c r="T67"/>
      <c r="U67"/>
      <c r="V67"/>
    </row>
    <row r="68" spans="1:22" x14ac:dyDescent="0.35">
      <c r="A68" s="7"/>
      <c r="B68" s="15" t="s">
        <v>346</v>
      </c>
      <c r="C68" s="1" t="s">
        <v>35</v>
      </c>
      <c r="D68" s="2" t="s">
        <v>331</v>
      </c>
      <c r="E68" s="2" t="s">
        <v>239</v>
      </c>
      <c r="F68" s="2" t="s">
        <v>290</v>
      </c>
      <c r="G68" s="7">
        <v>4</v>
      </c>
      <c r="H68" s="1" t="s">
        <v>281</v>
      </c>
      <c r="I68" s="9">
        <v>3454</v>
      </c>
      <c r="J68" s="9">
        <v>3663</v>
      </c>
      <c r="K68" s="9">
        <f>Table1[[#This Row],[2023 Preliminary 
Population ]]-Table1[[#This Row],[2022 Revised 
Population]]</f>
        <v>209</v>
      </c>
      <c r="L68" s="3">
        <f>(Table1[[#This Row],[2023 Preliminary 
Population ]]-Table1[[#This Row],[2022 Revised 
Population]])/Table1[[#This Row],[2022 Revised 
Population]]</f>
        <v>6.0509554140127389E-2</v>
      </c>
      <c r="M68" s="2" t="s">
        <v>268</v>
      </c>
      <c r="N68" s="2" t="s">
        <v>273</v>
      </c>
      <c r="O68" s="2">
        <v>2</v>
      </c>
      <c r="P68" s="2"/>
      <c r="Q68" s="6">
        <f>2.3*Table1[[#This Row],[RHNA Housing Units Needed]]/Table1[[#This Row],[2023 Preliminary 
Population ]]</f>
        <v>0</v>
      </c>
      <c r="R68"/>
      <c r="S68"/>
      <c r="T68"/>
      <c r="U68"/>
      <c r="V68"/>
    </row>
    <row r="69" spans="1:22" x14ac:dyDescent="0.35">
      <c r="A69" s="7"/>
      <c r="B69" s="15" t="s">
        <v>347</v>
      </c>
      <c r="C69" s="1" t="s">
        <v>151</v>
      </c>
      <c r="D69" s="2" t="s">
        <v>80</v>
      </c>
      <c r="E69" s="2" t="s">
        <v>80</v>
      </c>
      <c r="F69" s="2" t="s">
        <v>290</v>
      </c>
      <c r="G69" s="7">
        <v>1</v>
      </c>
      <c r="H69" s="1" t="s">
        <v>280</v>
      </c>
      <c r="I69" s="9">
        <v>1523</v>
      </c>
      <c r="J69" s="9">
        <v>1535</v>
      </c>
      <c r="K69" s="9">
        <f>Table1[[#This Row],[2023 Preliminary 
Population ]]-Table1[[#This Row],[2022 Revised 
Population]]</f>
        <v>12</v>
      </c>
      <c r="L69" s="3">
        <f>(Table1[[#This Row],[2023 Preliminary 
Population ]]-Table1[[#This Row],[2022 Revised 
Population]])/Table1[[#This Row],[2022 Revised 
Population]]</f>
        <v>7.8791858174655279E-3</v>
      </c>
      <c r="M69" s="2" t="s">
        <v>268</v>
      </c>
      <c r="N69" s="2" t="s">
        <v>272</v>
      </c>
      <c r="O69" s="2">
        <v>2</v>
      </c>
      <c r="P69" s="2"/>
      <c r="Q69" s="6">
        <f>2.3*Table1[[#This Row],[RHNA Housing Units Needed]]/Table1[[#This Row],[2023 Preliminary 
Population ]]</f>
        <v>0</v>
      </c>
      <c r="R69"/>
      <c r="S69"/>
      <c r="T69"/>
      <c r="U69"/>
      <c r="V69"/>
    </row>
    <row r="70" spans="1:22" x14ac:dyDescent="0.35">
      <c r="A70" s="7"/>
      <c r="B70" s="15" t="s">
        <v>349</v>
      </c>
      <c r="C70" s="1" t="s">
        <v>195</v>
      </c>
      <c r="D70" s="2" t="s">
        <v>195</v>
      </c>
      <c r="E70" s="2" t="s">
        <v>235</v>
      </c>
      <c r="F70" s="2" t="s">
        <v>290</v>
      </c>
      <c r="G70" s="7">
        <v>1</v>
      </c>
      <c r="H70" s="1" t="s">
        <v>280</v>
      </c>
      <c r="I70" s="9">
        <v>7346</v>
      </c>
      <c r="J70" s="9">
        <v>7359</v>
      </c>
      <c r="K70" s="9">
        <f>Table1[[#This Row],[2023 Preliminary 
Population ]]-Table1[[#This Row],[2022 Revised 
Population]]</f>
        <v>13</v>
      </c>
      <c r="L70" s="3">
        <f>(Table1[[#This Row],[2023 Preliminary 
Population ]]-Table1[[#This Row],[2022 Revised 
Population]])/Table1[[#This Row],[2022 Revised 
Population]]</f>
        <v>1.7696705690171523E-3</v>
      </c>
      <c r="M70" s="2" t="s">
        <v>268</v>
      </c>
      <c r="N70" s="2" t="s">
        <v>272</v>
      </c>
      <c r="O70" s="2">
        <v>2</v>
      </c>
      <c r="P70" s="2"/>
      <c r="Q70" s="6">
        <f>2.3*Table1[[#This Row],[RHNA Housing Units Needed]]/Table1[[#This Row],[2023 Preliminary 
Population ]]</f>
        <v>0</v>
      </c>
      <c r="R70"/>
      <c r="S70"/>
      <c r="T70"/>
      <c r="U70"/>
      <c r="V70"/>
    </row>
    <row r="71" spans="1:22" x14ac:dyDescent="0.35">
      <c r="A71" s="7"/>
      <c r="B71" s="15" t="s">
        <v>350</v>
      </c>
      <c r="C71" s="1" t="s">
        <v>218</v>
      </c>
      <c r="D71" s="2" t="s">
        <v>75</v>
      </c>
      <c r="E71" s="2" t="s">
        <v>239</v>
      </c>
      <c r="F71" s="2" t="s">
        <v>292</v>
      </c>
      <c r="G71" s="7">
        <v>4</v>
      </c>
      <c r="H71" s="1" t="s">
        <v>281</v>
      </c>
      <c r="I71" s="9">
        <v>20650</v>
      </c>
      <c r="J71" s="9">
        <v>20868</v>
      </c>
      <c r="K71" s="9">
        <f>Table1[[#This Row],[2023 Preliminary 
Population ]]-Table1[[#This Row],[2022 Revised 
Population]]</f>
        <v>218</v>
      </c>
      <c r="L71" s="3">
        <f>(Table1[[#This Row],[2023 Preliminary 
Population ]]-Table1[[#This Row],[2022 Revised 
Population]])/Table1[[#This Row],[2022 Revised 
Population]]</f>
        <v>1.0556900726392251E-2</v>
      </c>
      <c r="M71" s="2" t="s">
        <v>268</v>
      </c>
      <c r="N71" s="2" t="s">
        <v>273</v>
      </c>
      <c r="O71" s="2">
        <v>3</v>
      </c>
      <c r="P71" s="2"/>
      <c r="Q71" s="6">
        <f>2.3*Table1[[#This Row],[RHNA Housing Units Needed]]/Table1[[#This Row],[2023 Preliminary 
Population ]]</f>
        <v>0</v>
      </c>
      <c r="R71"/>
      <c r="S71"/>
      <c r="T71"/>
      <c r="U71"/>
      <c r="V71"/>
    </row>
    <row r="72" spans="1:22" x14ac:dyDescent="0.35">
      <c r="A72" s="7"/>
      <c r="B72" s="15" t="s">
        <v>351</v>
      </c>
      <c r="C72" s="1" t="s">
        <v>80</v>
      </c>
      <c r="D72" s="2" t="s">
        <v>80</v>
      </c>
      <c r="E72" s="2" t="s">
        <v>80</v>
      </c>
      <c r="F72" s="2" t="s">
        <v>290</v>
      </c>
      <c r="G72" s="7">
        <v>1</v>
      </c>
      <c r="H72" s="1" t="s">
        <v>280</v>
      </c>
      <c r="I72" s="9">
        <v>5246</v>
      </c>
      <c r="J72" s="9">
        <v>5277</v>
      </c>
      <c r="K72" s="9">
        <f>Table1[[#This Row],[2023 Preliminary 
Population ]]-Table1[[#This Row],[2022 Revised 
Population]]</f>
        <v>31</v>
      </c>
      <c r="L72" s="3">
        <f>(Table1[[#This Row],[2023 Preliminary 
Population ]]-Table1[[#This Row],[2022 Revised 
Population]])/Table1[[#This Row],[2022 Revised 
Population]]</f>
        <v>5.9092642012962254E-3</v>
      </c>
      <c r="M72" s="2" t="s">
        <v>268</v>
      </c>
      <c r="N72" s="2" t="s">
        <v>272</v>
      </c>
      <c r="O72" s="2">
        <v>2</v>
      </c>
      <c r="P72" s="2"/>
      <c r="Q72" s="6">
        <f>2.3*Table1[[#This Row],[RHNA Housing Units Needed]]/Table1[[#This Row],[2023 Preliminary 
Population ]]</f>
        <v>0</v>
      </c>
      <c r="R72"/>
      <c r="S72"/>
      <c r="T72"/>
      <c r="U72"/>
      <c r="V72"/>
    </row>
    <row r="73" spans="1:22" x14ac:dyDescent="0.35">
      <c r="A73" s="7"/>
      <c r="B73" s="15" t="s">
        <v>352</v>
      </c>
      <c r="C73" s="1" t="s">
        <v>147</v>
      </c>
      <c r="D73" s="2" t="s">
        <v>37</v>
      </c>
      <c r="E73" s="2" t="s">
        <v>235</v>
      </c>
      <c r="F73" s="2" t="s">
        <v>290</v>
      </c>
      <c r="G73" s="7">
        <v>1</v>
      </c>
      <c r="H73" s="1" t="s">
        <v>280</v>
      </c>
      <c r="I73" s="9">
        <v>6293</v>
      </c>
      <c r="J73" s="9">
        <v>6331</v>
      </c>
      <c r="K73" s="9">
        <f>Table1[[#This Row],[2023 Preliminary 
Population ]]-Table1[[#This Row],[2022 Revised 
Population]]</f>
        <v>38</v>
      </c>
      <c r="L73" s="3">
        <f>(Table1[[#This Row],[2023 Preliminary 
Population ]]-Table1[[#This Row],[2022 Revised 
Population]])/Table1[[#This Row],[2022 Revised 
Population]]</f>
        <v>6.0384554266645482E-3</v>
      </c>
      <c r="M73" s="2" t="s">
        <v>268</v>
      </c>
      <c r="N73" s="2" t="s">
        <v>272</v>
      </c>
      <c r="O73" s="2">
        <v>2</v>
      </c>
      <c r="P73" s="2"/>
      <c r="Q73" s="6">
        <f>2.3*Table1[[#This Row],[RHNA Housing Units Needed]]/Table1[[#This Row],[2023 Preliminary 
Population ]]</f>
        <v>0</v>
      </c>
      <c r="R73"/>
      <c r="S73"/>
      <c r="T73"/>
      <c r="U73"/>
      <c r="V73"/>
    </row>
    <row r="74" spans="1:22" x14ac:dyDescent="0.35">
      <c r="A74" s="7"/>
      <c r="B74" s="15" t="s">
        <v>353</v>
      </c>
      <c r="C74" s="1" t="s">
        <v>176</v>
      </c>
      <c r="D74" s="2" t="s">
        <v>16</v>
      </c>
      <c r="E74" s="2" t="s">
        <v>80</v>
      </c>
      <c r="F74" s="2" t="s">
        <v>290</v>
      </c>
      <c r="G74" s="7">
        <v>1</v>
      </c>
      <c r="H74" s="1" t="s">
        <v>280</v>
      </c>
      <c r="I74" s="9">
        <v>392</v>
      </c>
      <c r="J74" s="9">
        <v>387</v>
      </c>
      <c r="K74" s="9">
        <f>Table1[[#This Row],[2023 Preliminary 
Population ]]-Table1[[#This Row],[2022 Revised 
Population]]</f>
        <v>-5</v>
      </c>
      <c r="L74" s="3">
        <f>(Table1[[#This Row],[2023 Preliminary 
Population ]]-Table1[[#This Row],[2022 Revised 
Population]])/Table1[[#This Row],[2022 Revised 
Population]]</f>
        <v>-1.2755102040816327E-2</v>
      </c>
      <c r="M74" s="2" t="s">
        <v>266</v>
      </c>
      <c r="N74" s="2" t="s">
        <v>272</v>
      </c>
      <c r="O74" s="2">
        <v>1</v>
      </c>
      <c r="P74" s="2"/>
      <c r="Q74" s="6">
        <f>2.3*Table1[[#This Row],[RHNA Housing Units Needed]]/Table1[[#This Row],[2023 Preliminary 
Population ]]</f>
        <v>0</v>
      </c>
      <c r="R74"/>
      <c r="S74"/>
      <c r="T74"/>
      <c r="U74"/>
      <c r="V74"/>
    </row>
    <row r="75" spans="1:22" x14ac:dyDescent="0.35">
      <c r="A75" s="7"/>
      <c r="B75" s="15" t="s">
        <v>354</v>
      </c>
      <c r="C75" s="1" t="s">
        <v>209</v>
      </c>
      <c r="D75" s="2" t="s">
        <v>160</v>
      </c>
      <c r="E75" s="2" t="s">
        <v>209</v>
      </c>
      <c r="F75" s="2" t="s">
        <v>290</v>
      </c>
      <c r="G75" s="7">
        <v>5</v>
      </c>
      <c r="H75" s="1" t="s">
        <v>279</v>
      </c>
      <c r="I75" s="9">
        <v>1177</v>
      </c>
      <c r="J75" s="9">
        <v>1165</v>
      </c>
      <c r="K75" s="9">
        <f>Table1[[#This Row],[2023 Preliminary 
Population ]]-Table1[[#This Row],[2022 Revised 
Population]]</f>
        <v>-12</v>
      </c>
      <c r="L75" s="3">
        <f>(Table1[[#This Row],[2023 Preliminary 
Population ]]-Table1[[#This Row],[2022 Revised 
Population]])/Table1[[#This Row],[2022 Revised 
Population]]</f>
        <v>-1.0195412064570943E-2</v>
      </c>
      <c r="M75" s="2" t="s">
        <v>266</v>
      </c>
      <c r="N75" s="2" t="s">
        <v>273</v>
      </c>
      <c r="O75" s="2">
        <v>2</v>
      </c>
      <c r="P75" s="2"/>
      <c r="Q75" s="6">
        <f>2.3*Table1[[#This Row],[RHNA Housing Units Needed]]/Table1[[#This Row],[2023 Preliminary 
Population ]]</f>
        <v>0</v>
      </c>
      <c r="R75"/>
      <c r="S75"/>
      <c r="T75"/>
      <c r="U75"/>
      <c r="V75"/>
    </row>
    <row r="76" spans="1:22" x14ac:dyDescent="0.35">
      <c r="A76" s="7"/>
      <c r="B76" s="15" t="s">
        <v>355</v>
      </c>
      <c r="C76" s="1" t="s">
        <v>194</v>
      </c>
      <c r="D76" s="2" t="s">
        <v>194</v>
      </c>
      <c r="E76" s="2" t="s">
        <v>240</v>
      </c>
      <c r="F76" s="2" t="s">
        <v>292</v>
      </c>
      <c r="G76" s="7">
        <v>4</v>
      </c>
      <c r="H76" s="1" t="s">
        <v>281</v>
      </c>
      <c r="I76" s="9">
        <v>21263</v>
      </c>
      <c r="J76" s="9">
        <v>21341</v>
      </c>
      <c r="K76" s="9">
        <f>Table1[[#This Row],[2023 Preliminary 
Population ]]-Table1[[#This Row],[2022 Revised 
Population]]</f>
        <v>78</v>
      </c>
      <c r="L76" s="3">
        <f>(Table1[[#This Row],[2023 Preliminary 
Population ]]-Table1[[#This Row],[2022 Revised 
Population]])/Table1[[#This Row],[2022 Revised 
Population]]</f>
        <v>3.6683440718619197E-3</v>
      </c>
      <c r="M76" s="2" t="s">
        <v>268</v>
      </c>
      <c r="N76" s="2" t="s">
        <v>273</v>
      </c>
      <c r="O76" s="2">
        <v>3</v>
      </c>
      <c r="P76" s="2"/>
      <c r="Q76" s="6">
        <f>2.3*Table1[[#This Row],[RHNA Housing Units Needed]]/Table1[[#This Row],[2023 Preliminary 
Population ]]</f>
        <v>0</v>
      </c>
      <c r="R76"/>
      <c r="S76"/>
      <c r="T76"/>
      <c r="U76"/>
      <c r="V76"/>
    </row>
    <row r="77" spans="1:22" x14ac:dyDescent="0.35">
      <c r="A77" s="7"/>
      <c r="B77" s="15" t="s">
        <v>357</v>
      </c>
      <c r="C77" s="1" t="s">
        <v>54</v>
      </c>
      <c r="D77" s="2" t="s">
        <v>358</v>
      </c>
      <c r="E77" s="2" t="s">
        <v>236</v>
      </c>
      <c r="F77" s="2" t="s">
        <v>292</v>
      </c>
      <c r="G77" s="7">
        <v>5</v>
      </c>
      <c r="H77" s="1" t="s">
        <v>279</v>
      </c>
      <c r="I77" s="9">
        <v>38824</v>
      </c>
      <c r="J77" s="9">
        <v>38852</v>
      </c>
      <c r="K77" s="9">
        <f>Table1[[#This Row],[2023 Preliminary 
Population ]]-Table1[[#This Row],[2022 Revised 
Population]]</f>
        <v>28</v>
      </c>
      <c r="L77" s="3">
        <f>(Table1[[#This Row],[2023 Preliminary 
Population ]]-Table1[[#This Row],[2022 Revised 
Population]])/Table1[[#This Row],[2022 Revised 
Population]]</f>
        <v>7.2120337935297754E-4</v>
      </c>
      <c r="M77" s="2" t="s">
        <v>268</v>
      </c>
      <c r="N77" s="2" t="s">
        <v>273</v>
      </c>
      <c r="O77" s="2">
        <v>3</v>
      </c>
      <c r="P77" s="2"/>
      <c r="Q77" s="6">
        <f>2.3*Table1[[#This Row],[RHNA Housing Units Needed]]/Table1[[#This Row],[2023 Preliminary 
Population ]]</f>
        <v>0</v>
      </c>
      <c r="R77"/>
      <c r="S77"/>
      <c r="T77"/>
      <c r="U77"/>
      <c r="V77"/>
    </row>
    <row r="78" spans="1:22" x14ac:dyDescent="0.35">
      <c r="A78" s="7"/>
      <c r="B78" s="15" t="s">
        <v>362</v>
      </c>
      <c r="C78" s="1" t="s">
        <v>219</v>
      </c>
      <c r="D78" s="2" t="s">
        <v>219</v>
      </c>
      <c r="E78" s="2" t="s">
        <v>252</v>
      </c>
      <c r="F78" s="2" t="s">
        <v>290</v>
      </c>
      <c r="G78" s="7">
        <v>5</v>
      </c>
      <c r="H78" s="1" t="s">
        <v>279</v>
      </c>
      <c r="I78" s="9">
        <v>17573</v>
      </c>
      <c r="J78" s="9">
        <v>17960</v>
      </c>
      <c r="K78" s="9">
        <f>Table1[[#This Row],[2023 Preliminary 
Population ]]-Table1[[#This Row],[2022 Revised 
Population]]</f>
        <v>387</v>
      </c>
      <c r="L78" s="3">
        <f>(Table1[[#This Row],[2023 Preliminary 
Population ]]-Table1[[#This Row],[2022 Revised 
Population]])/Table1[[#This Row],[2022 Revised 
Population]]</f>
        <v>2.2022420759119102E-2</v>
      </c>
      <c r="M78" s="2" t="s">
        <v>268</v>
      </c>
      <c r="N78" s="2" t="s">
        <v>272</v>
      </c>
      <c r="O78" s="2">
        <v>3</v>
      </c>
      <c r="P78" s="2"/>
      <c r="Q78" s="6">
        <f>2.3*Table1[[#This Row],[RHNA Housing Units Needed]]/Table1[[#This Row],[2023 Preliminary 
Population ]]</f>
        <v>0</v>
      </c>
      <c r="R78"/>
      <c r="S78"/>
      <c r="T78"/>
      <c r="U78"/>
      <c r="V78"/>
    </row>
    <row r="79" spans="1:22" x14ac:dyDescent="0.35">
      <c r="A79" s="7"/>
      <c r="B79" s="15" t="s">
        <v>364</v>
      </c>
      <c r="C79" s="1" t="s">
        <v>5</v>
      </c>
      <c r="D79" s="2" t="s">
        <v>365</v>
      </c>
      <c r="E79" s="2" t="s">
        <v>236</v>
      </c>
      <c r="F79" s="2" t="s">
        <v>290</v>
      </c>
      <c r="G79" s="7">
        <v>5</v>
      </c>
      <c r="H79" s="1" t="s">
        <v>279</v>
      </c>
      <c r="I79" s="9">
        <v>25</v>
      </c>
      <c r="J79" s="9">
        <v>25</v>
      </c>
      <c r="K79" s="9">
        <f>Table1[[#This Row],[2023 Preliminary 
Population ]]-Table1[[#This Row],[2022 Revised 
Population]]</f>
        <v>0</v>
      </c>
      <c r="L79" s="3">
        <f>(Table1[[#This Row],[2023 Preliminary 
Population ]]-Table1[[#This Row],[2022 Revised 
Population]])/Table1[[#This Row],[2022 Revised 
Population]]</f>
        <v>0</v>
      </c>
      <c r="M79" s="2" t="s">
        <v>267</v>
      </c>
      <c r="N79" s="2" t="s">
        <v>273</v>
      </c>
      <c r="O79" s="2">
        <v>1</v>
      </c>
      <c r="P79" s="2"/>
      <c r="Q79" s="6">
        <f>2.3*Table1[[#This Row],[RHNA Housing Units Needed]]/Table1[[#This Row],[2023 Preliminary 
Population ]]</f>
        <v>0</v>
      </c>
      <c r="R79"/>
      <c r="S79"/>
      <c r="T79"/>
      <c r="U79"/>
      <c r="V79"/>
    </row>
    <row r="80" spans="1:22" x14ac:dyDescent="0.35">
      <c r="A80" s="7"/>
      <c r="B80" s="15" t="s">
        <v>366</v>
      </c>
      <c r="C80" s="1" t="s">
        <v>77</v>
      </c>
      <c r="D80" s="2" t="s">
        <v>219</v>
      </c>
      <c r="E80" s="2" t="s">
        <v>252</v>
      </c>
      <c r="F80" s="2" t="s">
        <v>290</v>
      </c>
      <c r="G80" s="7">
        <v>5</v>
      </c>
      <c r="H80" s="1" t="s">
        <v>279</v>
      </c>
      <c r="I80" s="9">
        <v>1049</v>
      </c>
      <c r="J80" s="9">
        <v>1066</v>
      </c>
      <c r="K80" s="9">
        <f>Table1[[#This Row],[2023 Preliminary 
Population ]]-Table1[[#This Row],[2022 Revised 
Population]]</f>
        <v>17</v>
      </c>
      <c r="L80" s="3">
        <f>(Table1[[#This Row],[2023 Preliminary 
Population ]]-Table1[[#This Row],[2022 Revised 
Population]])/Table1[[#This Row],[2022 Revised 
Population]]</f>
        <v>1.6205910390848427E-2</v>
      </c>
      <c r="M80" s="2" t="s">
        <v>268</v>
      </c>
      <c r="N80" s="2" t="s">
        <v>272</v>
      </c>
      <c r="O80" s="2">
        <v>2</v>
      </c>
      <c r="P80" s="2"/>
      <c r="Q80" s="6">
        <f>2.3*Table1[[#This Row],[RHNA Housing Units Needed]]/Table1[[#This Row],[2023 Preliminary 
Population ]]</f>
        <v>0</v>
      </c>
      <c r="R80"/>
      <c r="S80"/>
      <c r="T80"/>
      <c r="U80"/>
      <c r="V80"/>
    </row>
    <row r="81" spans="1:22" x14ac:dyDescent="0.35">
      <c r="A81" s="7"/>
      <c r="B81" s="15" t="s">
        <v>367</v>
      </c>
      <c r="C81" s="1" t="s">
        <v>104</v>
      </c>
      <c r="D81" s="2" t="s">
        <v>365</v>
      </c>
      <c r="E81" s="2" t="s">
        <v>236</v>
      </c>
      <c r="F81" s="2" t="s">
        <v>290</v>
      </c>
      <c r="G81" s="7">
        <v>2</v>
      </c>
      <c r="H81" s="1" t="s">
        <v>278</v>
      </c>
      <c r="I81" s="9">
        <v>537</v>
      </c>
      <c r="J81" s="9">
        <v>547</v>
      </c>
      <c r="K81" s="9">
        <f>Table1[[#This Row],[2023 Preliminary 
Population ]]-Table1[[#This Row],[2022 Revised 
Population]]</f>
        <v>10</v>
      </c>
      <c r="L81" s="3">
        <f>(Table1[[#This Row],[2023 Preliminary 
Population ]]-Table1[[#This Row],[2022 Revised 
Population]])/Table1[[#This Row],[2022 Revised 
Population]]</f>
        <v>1.86219739292365E-2</v>
      </c>
      <c r="M81" s="2" t="s">
        <v>268</v>
      </c>
      <c r="N81" s="2" t="s">
        <v>272</v>
      </c>
      <c r="O81" s="2">
        <v>1</v>
      </c>
      <c r="P81" s="2"/>
      <c r="Q81" s="6">
        <f>2.3*Table1[[#This Row],[RHNA Housing Units Needed]]/Table1[[#This Row],[2023 Preliminary 
Population ]]</f>
        <v>0</v>
      </c>
    </row>
    <row r="82" spans="1:22" x14ac:dyDescent="0.35">
      <c r="A82" s="7"/>
      <c r="B82" s="15" t="s">
        <v>368</v>
      </c>
      <c r="C82" s="1" t="s">
        <v>224</v>
      </c>
      <c r="D82" s="2" t="s">
        <v>365</v>
      </c>
      <c r="E82" s="2" t="s">
        <v>236</v>
      </c>
      <c r="F82" s="2" t="s">
        <v>290</v>
      </c>
      <c r="G82" s="7">
        <v>5</v>
      </c>
      <c r="H82" s="1" t="s">
        <v>279</v>
      </c>
      <c r="I82" s="9">
        <v>153</v>
      </c>
      <c r="J82" s="9">
        <v>152</v>
      </c>
      <c r="K82" s="9">
        <f>Table1[[#This Row],[2023 Preliminary 
Population ]]-Table1[[#This Row],[2022 Revised 
Population]]</f>
        <v>-1</v>
      </c>
      <c r="L82" s="3">
        <f>(Table1[[#This Row],[2023 Preliminary 
Population ]]-Table1[[#This Row],[2022 Revised 
Population]])/Table1[[#This Row],[2022 Revised 
Population]]</f>
        <v>-6.5359477124183009E-3</v>
      </c>
      <c r="M82" s="2" t="s">
        <v>266</v>
      </c>
      <c r="N82" s="2" t="s">
        <v>272</v>
      </c>
      <c r="O82" s="2">
        <v>1</v>
      </c>
      <c r="P82" s="2"/>
      <c r="Q82" s="6">
        <f>2.3*Table1[[#This Row],[RHNA Housing Units Needed]]/Table1[[#This Row],[2023 Preliminary 
Population ]]</f>
        <v>0</v>
      </c>
    </row>
    <row r="83" spans="1:22" x14ac:dyDescent="0.35">
      <c r="A83" s="7"/>
      <c r="B83" s="15" t="s">
        <v>369</v>
      </c>
      <c r="C83" s="1" t="s">
        <v>2</v>
      </c>
      <c r="D83" s="2" t="s">
        <v>219</v>
      </c>
      <c r="E83" s="2" t="s">
        <v>252</v>
      </c>
      <c r="F83" s="2" t="s">
        <v>292</v>
      </c>
      <c r="G83" s="7">
        <v>5</v>
      </c>
      <c r="H83" s="1" t="s">
        <v>279</v>
      </c>
      <c r="I83" s="9">
        <v>10252</v>
      </c>
      <c r="J83" s="9">
        <v>10274</v>
      </c>
      <c r="K83" s="9">
        <f>Table1[[#This Row],[2023 Preliminary 
Population ]]-Table1[[#This Row],[2022 Revised 
Population]]</f>
        <v>22</v>
      </c>
      <c r="L83" s="3">
        <f>(Table1[[#This Row],[2023 Preliminary 
Population ]]-Table1[[#This Row],[2022 Revised 
Population]])/Table1[[#This Row],[2022 Revised 
Population]]</f>
        <v>2.1459227467811159E-3</v>
      </c>
      <c r="M83" s="2" t="s">
        <v>268</v>
      </c>
      <c r="N83" s="2" t="s">
        <v>273</v>
      </c>
      <c r="O83" s="2">
        <v>3</v>
      </c>
      <c r="P83" s="2"/>
      <c r="Q83" s="6">
        <f>2.3*Table1[[#This Row],[RHNA Housing Units Needed]]/Table1[[#This Row],[2023 Preliminary 
Population ]]</f>
        <v>0</v>
      </c>
      <c r="R83"/>
      <c r="S83"/>
      <c r="T83"/>
      <c r="U83"/>
      <c r="V83"/>
    </row>
    <row r="84" spans="1:22" x14ac:dyDescent="0.35">
      <c r="A84" s="7"/>
      <c r="B84" s="15" t="s">
        <v>370</v>
      </c>
      <c r="C84" s="1" t="s">
        <v>24</v>
      </c>
      <c r="D84" s="2" t="s">
        <v>13</v>
      </c>
      <c r="E84" s="2" t="s">
        <v>236</v>
      </c>
      <c r="F84" s="2" t="s">
        <v>292</v>
      </c>
      <c r="G84" s="7">
        <v>5</v>
      </c>
      <c r="H84" s="1" t="s">
        <v>279</v>
      </c>
      <c r="I84" s="9">
        <v>3328</v>
      </c>
      <c r="J84" s="9">
        <v>3422</v>
      </c>
      <c r="K84" s="9">
        <f>Table1[[#This Row],[2023 Preliminary 
Population ]]-Table1[[#This Row],[2022 Revised 
Population]]</f>
        <v>94</v>
      </c>
      <c r="L84" s="3">
        <f>(Table1[[#This Row],[2023 Preliminary 
Population ]]-Table1[[#This Row],[2022 Revised 
Population]])/Table1[[#This Row],[2022 Revised 
Population]]</f>
        <v>2.8245192307692308E-2</v>
      </c>
      <c r="M84" s="2" t="s">
        <v>268</v>
      </c>
      <c r="N84" s="2" t="s">
        <v>272</v>
      </c>
      <c r="O84" s="2">
        <v>2</v>
      </c>
      <c r="P84" s="2"/>
      <c r="Q84" s="6">
        <f>2.3*Table1[[#This Row],[RHNA Housing Units Needed]]/Table1[[#This Row],[2023 Preliminary 
Population ]]</f>
        <v>0</v>
      </c>
      <c r="R84"/>
      <c r="S84"/>
      <c r="T84"/>
      <c r="U84"/>
      <c r="V84"/>
    </row>
    <row r="85" spans="1:22" x14ac:dyDescent="0.35">
      <c r="A85" s="7"/>
      <c r="B85" s="15" t="s">
        <v>371</v>
      </c>
      <c r="C85" s="1" t="s">
        <v>96</v>
      </c>
      <c r="D85" s="2" t="s">
        <v>96</v>
      </c>
      <c r="E85" s="2" t="s">
        <v>245</v>
      </c>
      <c r="F85" s="2" t="s">
        <v>290</v>
      </c>
      <c r="G85" s="7">
        <v>2</v>
      </c>
      <c r="H85" s="1" t="s">
        <v>278</v>
      </c>
      <c r="I85" s="9">
        <v>19647</v>
      </c>
      <c r="J85" s="9">
        <v>20122</v>
      </c>
      <c r="K85" s="9">
        <f>Table1[[#This Row],[2023 Preliminary 
Population ]]-Table1[[#This Row],[2022 Revised 
Population]]</f>
        <v>475</v>
      </c>
      <c r="L85" s="3">
        <f>(Table1[[#This Row],[2023 Preliminary 
Population ]]-Table1[[#This Row],[2022 Revised 
Population]])/Table1[[#This Row],[2022 Revised 
Population]]</f>
        <v>2.4176719091973328E-2</v>
      </c>
      <c r="M85" s="2" t="s">
        <v>268</v>
      </c>
      <c r="N85" s="2" t="s">
        <v>272</v>
      </c>
      <c r="O85" s="2">
        <v>3</v>
      </c>
      <c r="P85" s="2"/>
      <c r="Q85" s="6">
        <f>2.3*Table1[[#This Row],[RHNA Housing Units Needed]]/Table1[[#This Row],[2023 Preliminary 
Population ]]</f>
        <v>0</v>
      </c>
      <c r="R85"/>
      <c r="S85"/>
      <c r="T85"/>
      <c r="U85"/>
      <c r="V85"/>
    </row>
    <row r="86" spans="1:22" x14ac:dyDescent="0.35">
      <c r="A86" s="7"/>
      <c r="B86" s="15" t="s">
        <v>373</v>
      </c>
      <c r="C86" s="1" t="s">
        <v>179</v>
      </c>
      <c r="D86" s="2" t="s">
        <v>365</v>
      </c>
      <c r="E86" s="2" t="s">
        <v>245</v>
      </c>
      <c r="F86" s="2" t="s">
        <v>290</v>
      </c>
      <c r="G86" s="7">
        <v>2</v>
      </c>
      <c r="H86" s="1" t="s">
        <v>278</v>
      </c>
      <c r="I86" s="9">
        <v>1987</v>
      </c>
      <c r="J86" s="9">
        <v>2044</v>
      </c>
      <c r="K86" s="9">
        <f>Table1[[#This Row],[2023 Preliminary 
Population ]]-Table1[[#This Row],[2022 Revised 
Population]]</f>
        <v>57</v>
      </c>
      <c r="L86" s="3">
        <f>(Table1[[#This Row],[2023 Preliminary 
Population ]]-Table1[[#This Row],[2022 Revised 
Population]])/Table1[[#This Row],[2022 Revised 
Population]]</f>
        <v>2.8686462003019629E-2</v>
      </c>
      <c r="M86" s="2" t="s">
        <v>268</v>
      </c>
      <c r="N86" s="2" t="s">
        <v>272</v>
      </c>
      <c r="O86" s="2">
        <v>2</v>
      </c>
      <c r="P86" s="2"/>
      <c r="Q86" s="6">
        <f>2.3*Table1[[#This Row],[RHNA Housing Units Needed]]/Table1[[#This Row],[2023 Preliminary 
Population ]]</f>
        <v>0</v>
      </c>
      <c r="R86"/>
      <c r="S86"/>
      <c r="T86"/>
      <c r="U86"/>
      <c r="V86"/>
    </row>
    <row r="87" spans="1:22" x14ac:dyDescent="0.35">
      <c r="A87" s="7"/>
      <c r="B87" s="15" t="s">
        <v>374</v>
      </c>
      <c r="C87" s="1" t="s">
        <v>207</v>
      </c>
      <c r="D87" s="2" t="s">
        <v>219</v>
      </c>
      <c r="E87" s="2" t="s">
        <v>252</v>
      </c>
      <c r="F87" s="2" t="s">
        <v>290</v>
      </c>
      <c r="G87" s="7">
        <v>5</v>
      </c>
      <c r="H87" s="1" t="s">
        <v>279</v>
      </c>
      <c r="I87" s="9">
        <v>10866</v>
      </c>
      <c r="J87" s="9">
        <v>11019</v>
      </c>
      <c r="K87" s="9">
        <f>Table1[[#This Row],[2023 Preliminary 
Population ]]-Table1[[#This Row],[2022 Revised 
Population]]</f>
        <v>153</v>
      </c>
      <c r="L87" s="3">
        <f>(Table1[[#This Row],[2023 Preliminary 
Population ]]-Table1[[#This Row],[2022 Revised 
Population]])/Table1[[#This Row],[2022 Revised 
Population]]</f>
        <v>1.4080618442849255E-2</v>
      </c>
      <c r="M87" s="2" t="s">
        <v>268</v>
      </c>
      <c r="N87" s="2" t="s">
        <v>272</v>
      </c>
      <c r="O87" s="2">
        <v>3</v>
      </c>
      <c r="P87" s="2"/>
      <c r="Q87" s="6">
        <f>2.3*Table1[[#This Row],[RHNA Housing Units Needed]]/Table1[[#This Row],[2023 Preliminary 
Population ]]</f>
        <v>0</v>
      </c>
      <c r="R87"/>
      <c r="S87"/>
      <c r="T87"/>
      <c r="U87"/>
      <c r="V87"/>
    </row>
    <row r="88" spans="1:22" x14ac:dyDescent="0.35">
      <c r="A88" s="7"/>
      <c r="B88" s="15" t="s">
        <v>375</v>
      </c>
      <c r="C88" s="1" t="s">
        <v>376</v>
      </c>
      <c r="D88" s="2" t="s">
        <v>377</v>
      </c>
      <c r="E88" s="2" t="s">
        <v>236</v>
      </c>
      <c r="F88" s="2" t="s">
        <v>290</v>
      </c>
      <c r="G88" s="7">
        <v>5</v>
      </c>
      <c r="H88" s="1" t="s">
        <v>279</v>
      </c>
      <c r="I88" s="9">
        <v>3423</v>
      </c>
      <c r="J88" s="9">
        <v>3510</v>
      </c>
      <c r="K88" s="9">
        <f>Table1[[#This Row],[2023 Preliminary 
Population ]]-Table1[[#This Row],[2022 Revised 
Population]]</f>
        <v>87</v>
      </c>
      <c r="L88" s="3">
        <f>(Table1[[#This Row],[2023 Preliminary 
Population ]]-Table1[[#This Row],[2022 Revised 
Population]])/Table1[[#This Row],[2022 Revised 
Population]]</f>
        <v>2.5416301489921123E-2</v>
      </c>
      <c r="M88" s="2" t="s">
        <v>268</v>
      </c>
      <c r="N88" s="2" t="s">
        <v>273</v>
      </c>
      <c r="O88" s="2">
        <v>2</v>
      </c>
      <c r="P88" s="2"/>
      <c r="Q88" s="6">
        <f>2.3*Table1[[#This Row],[RHNA Housing Units Needed]]/Table1[[#This Row],[2023 Preliminary 
Population ]]</f>
        <v>0</v>
      </c>
      <c r="R88"/>
      <c r="S88"/>
      <c r="T88"/>
      <c r="U88"/>
      <c r="V88"/>
    </row>
    <row r="89" spans="1:22" x14ac:dyDescent="0.35">
      <c r="A89" s="7"/>
      <c r="B89" s="15" t="s">
        <v>378</v>
      </c>
      <c r="C89" s="1" t="s">
        <v>25</v>
      </c>
      <c r="D89" s="2" t="s">
        <v>25</v>
      </c>
      <c r="E89" s="2" t="s">
        <v>253</v>
      </c>
      <c r="F89" s="2" t="s">
        <v>290</v>
      </c>
      <c r="G89" s="7">
        <v>2</v>
      </c>
      <c r="H89" s="1" t="s">
        <v>278</v>
      </c>
      <c r="I89" s="9">
        <v>10802</v>
      </c>
      <c r="J89" s="9">
        <v>10888</v>
      </c>
      <c r="K89" s="9">
        <f>Table1[[#This Row],[2023 Preliminary 
Population ]]-Table1[[#This Row],[2022 Revised 
Population]]</f>
        <v>86</v>
      </c>
      <c r="L89" s="3">
        <f>(Table1[[#This Row],[2023 Preliminary 
Population ]]-Table1[[#This Row],[2022 Revised 
Population]])/Table1[[#This Row],[2022 Revised 
Population]]</f>
        <v>7.9614886132197745E-3</v>
      </c>
      <c r="M89" s="2" t="s">
        <v>268</v>
      </c>
      <c r="N89" s="2" t="s">
        <v>272</v>
      </c>
      <c r="O89" s="2">
        <v>3</v>
      </c>
      <c r="P89" s="2"/>
      <c r="Q89" s="6">
        <f>2.3*Table1[[#This Row],[RHNA Housing Units Needed]]/Table1[[#This Row],[2023 Preliminary 
Population ]]</f>
        <v>0</v>
      </c>
      <c r="R89"/>
      <c r="S89"/>
      <c r="T89"/>
      <c r="U89"/>
      <c r="V89"/>
    </row>
    <row r="90" spans="1:22" x14ac:dyDescent="0.35">
      <c r="A90" s="7"/>
      <c r="B90" s="15" t="s">
        <v>379</v>
      </c>
      <c r="C90" s="1" t="s">
        <v>105</v>
      </c>
      <c r="D90" s="2" t="s">
        <v>105</v>
      </c>
      <c r="E90" s="2" t="s">
        <v>253</v>
      </c>
      <c r="F90" s="2" t="s">
        <v>290</v>
      </c>
      <c r="G90" s="7">
        <v>2</v>
      </c>
      <c r="H90" s="1" t="s">
        <v>278</v>
      </c>
      <c r="I90" s="9">
        <v>10286</v>
      </c>
      <c r="J90" s="9">
        <v>10319</v>
      </c>
      <c r="K90" s="9">
        <f>Table1[[#This Row],[2023 Preliminary 
Population ]]-Table1[[#This Row],[2022 Revised 
Population]]</f>
        <v>33</v>
      </c>
      <c r="L90" s="3">
        <f>(Table1[[#This Row],[2023 Preliminary 
Population ]]-Table1[[#This Row],[2022 Revised 
Population]])/Table1[[#This Row],[2022 Revised 
Population]]</f>
        <v>3.2082442154384599E-3</v>
      </c>
      <c r="M90" s="2" t="s">
        <v>268</v>
      </c>
      <c r="N90" s="2" t="s">
        <v>272</v>
      </c>
      <c r="O90" s="2">
        <v>3</v>
      </c>
      <c r="P90" s="2"/>
      <c r="Q90" s="6">
        <f>2.3*Table1[[#This Row],[RHNA Housing Units Needed]]/Table1[[#This Row],[2023 Preliminary 
Population ]]</f>
        <v>0</v>
      </c>
      <c r="R90"/>
      <c r="S90"/>
      <c r="T90"/>
      <c r="U90"/>
      <c r="V90"/>
    </row>
    <row r="91" spans="1:22" x14ac:dyDescent="0.35">
      <c r="A91" s="7"/>
      <c r="B91" s="15" t="s">
        <v>380</v>
      </c>
      <c r="C91" s="1" t="s">
        <v>79</v>
      </c>
      <c r="D91" s="2" t="s">
        <v>361</v>
      </c>
      <c r="E91" s="2" t="s">
        <v>231</v>
      </c>
      <c r="F91" s="2" t="s">
        <v>292</v>
      </c>
      <c r="G91" s="7">
        <v>2</v>
      </c>
      <c r="H91" s="1" t="s">
        <v>278</v>
      </c>
      <c r="I91" s="9">
        <v>5789</v>
      </c>
      <c r="J91" s="9">
        <v>5801</v>
      </c>
      <c r="K91" s="9">
        <f>Table1[[#This Row],[2023 Preliminary 
Population ]]-Table1[[#This Row],[2022 Revised 
Population]]</f>
        <v>12</v>
      </c>
      <c r="L91" s="3">
        <f>(Table1[[#This Row],[2023 Preliminary 
Population ]]-Table1[[#This Row],[2022 Revised 
Population]])/Table1[[#This Row],[2022 Revised 
Population]]</f>
        <v>2.0728968733805492E-3</v>
      </c>
      <c r="M91" s="2" t="s">
        <v>268</v>
      </c>
      <c r="N91" s="2" t="s">
        <v>273</v>
      </c>
      <c r="O91" s="2">
        <v>2</v>
      </c>
      <c r="P91" s="2"/>
      <c r="Q91" s="6">
        <f>2.3*Table1[[#This Row],[RHNA Housing Units Needed]]/Table1[[#This Row],[2023 Preliminary 
Population ]]</f>
        <v>0</v>
      </c>
      <c r="R91"/>
      <c r="S91"/>
      <c r="T91"/>
      <c r="U91"/>
      <c r="V91"/>
    </row>
    <row r="92" spans="1:22" x14ac:dyDescent="0.35">
      <c r="A92" s="7"/>
      <c r="B92" s="15" t="s">
        <v>381</v>
      </c>
      <c r="C92" s="1" t="s">
        <v>185</v>
      </c>
      <c r="D92" s="2" t="s">
        <v>185</v>
      </c>
      <c r="E92" s="2" t="s">
        <v>245</v>
      </c>
      <c r="F92" s="2" t="s">
        <v>290</v>
      </c>
      <c r="G92" s="7">
        <v>2</v>
      </c>
      <c r="H92" s="1" t="s">
        <v>278</v>
      </c>
      <c r="I92" s="9">
        <v>941</v>
      </c>
      <c r="J92" s="9">
        <v>944</v>
      </c>
      <c r="K92" s="9">
        <f>Table1[[#This Row],[2023 Preliminary 
Population ]]-Table1[[#This Row],[2022 Revised 
Population]]</f>
        <v>3</v>
      </c>
      <c r="L92" s="3">
        <f>(Table1[[#This Row],[2023 Preliminary 
Population ]]-Table1[[#This Row],[2022 Revised 
Population]])/Table1[[#This Row],[2022 Revised 
Population]]</f>
        <v>3.188097768331562E-3</v>
      </c>
      <c r="M92" s="2" t="s">
        <v>268</v>
      </c>
      <c r="N92" s="2" t="s">
        <v>272</v>
      </c>
      <c r="O92" s="2">
        <v>1</v>
      </c>
      <c r="P92" s="2"/>
      <c r="Q92" s="6">
        <f>2.3*Table1[[#This Row],[RHNA Housing Units Needed]]/Table1[[#This Row],[2023 Preliminary 
Population ]]</f>
        <v>0</v>
      </c>
      <c r="R92"/>
      <c r="S92"/>
      <c r="T92"/>
      <c r="U92"/>
      <c r="V92"/>
    </row>
    <row r="93" spans="1:22" x14ac:dyDescent="0.35">
      <c r="A93" s="7"/>
      <c r="B93" s="15" t="s">
        <v>382</v>
      </c>
      <c r="C93" s="1" t="s">
        <v>190</v>
      </c>
      <c r="D93" s="2" t="s">
        <v>377</v>
      </c>
      <c r="E93" s="2" t="s">
        <v>236</v>
      </c>
      <c r="F93" s="2" t="s">
        <v>290</v>
      </c>
      <c r="G93" s="7">
        <v>5</v>
      </c>
      <c r="H93" s="1" t="s">
        <v>279</v>
      </c>
      <c r="I93" s="9">
        <v>428</v>
      </c>
      <c r="J93" s="9">
        <v>439</v>
      </c>
      <c r="K93" s="9">
        <f>Table1[[#This Row],[2023 Preliminary 
Population ]]-Table1[[#This Row],[2022 Revised 
Population]]</f>
        <v>11</v>
      </c>
      <c r="L93" s="3">
        <f>(Table1[[#This Row],[2023 Preliminary 
Population ]]-Table1[[#This Row],[2022 Revised 
Population]])/Table1[[#This Row],[2022 Revised 
Population]]</f>
        <v>2.5700934579439252E-2</v>
      </c>
      <c r="M93" s="2" t="s">
        <v>268</v>
      </c>
      <c r="N93" s="2" t="s">
        <v>273</v>
      </c>
      <c r="O93" s="2">
        <v>1</v>
      </c>
      <c r="P93" s="2"/>
      <c r="Q93" s="6">
        <f>2.3*Table1[[#This Row],[RHNA Housing Units Needed]]/Table1[[#This Row],[2023 Preliminary 
Population ]]</f>
        <v>0</v>
      </c>
      <c r="R93"/>
      <c r="S93"/>
      <c r="T93"/>
      <c r="U93"/>
      <c r="V93"/>
    </row>
    <row r="94" spans="1:22" x14ac:dyDescent="0.35">
      <c r="A94" s="7"/>
      <c r="B94" s="15" t="s">
        <v>385</v>
      </c>
      <c r="C94" s="1" t="s">
        <v>226</v>
      </c>
      <c r="D94" s="2" t="s">
        <v>377</v>
      </c>
      <c r="E94" s="2" t="s">
        <v>236</v>
      </c>
      <c r="F94" s="2" t="s">
        <v>290</v>
      </c>
      <c r="G94" s="7">
        <v>5</v>
      </c>
      <c r="H94" s="1" t="s">
        <v>279</v>
      </c>
      <c r="I94" s="9">
        <v>10561</v>
      </c>
      <c r="J94" s="9">
        <v>10606</v>
      </c>
      <c r="K94" s="9">
        <f>Table1[[#This Row],[2023 Preliminary 
Population ]]-Table1[[#This Row],[2022 Revised 
Population]]</f>
        <v>45</v>
      </c>
      <c r="L94" s="3">
        <f>(Table1[[#This Row],[2023 Preliminary 
Population ]]-Table1[[#This Row],[2022 Revised 
Population]])/Table1[[#This Row],[2022 Revised 
Population]]</f>
        <v>4.2609601363507244E-3</v>
      </c>
      <c r="M94" s="2" t="s">
        <v>268</v>
      </c>
      <c r="N94" s="2" t="s">
        <v>272</v>
      </c>
      <c r="O94" s="2">
        <v>3</v>
      </c>
      <c r="P94" s="2"/>
      <c r="Q94" s="6">
        <f>2.3*Table1[[#This Row],[RHNA Housing Units Needed]]/Table1[[#This Row],[2023 Preliminary 
Population ]]</f>
        <v>0</v>
      </c>
      <c r="R94"/>
      <c r="S94"/>
      <c r="T94"/>
      <c r="U94"/>
      <c r="V94"/>
    </row>
    <row r="95" spans="1:22" x14ac:dyDescent="0.35">
      <c r="A95" s="7"/>
      <c r="B95" s="15" t="s">
        <v>386</v>
      </c>
      <c r="C95" s="1" t="s">
        <v>31</v>
      </c>
      <c r="D95" s="2" t="s">
        <v>31</v>
      </c>
      <c r="E95" s="2" t="s">
        <v>236</v>
      </c>
      <c r="F95" s="2" t="s">
        <v>290</v>
      </c>
      <c r="G95" s="7">
        <v>5</v>
      </c>
      <c r="H95" s="1" t="s">
        <v>279</v>
      </c>
      <c r="I95" s="9">
        <v>8235</v>
      </c>
      <c r="J95" s="9">
        <v>8208</v>
      </c>
      <c r="K95" s="9">
        <f>Table1[[#This Row],[2023 Preliminary 
Population ]]-Table1[[#This Row],[2022 Revised 
Population]]</f>
        <v>-27</v>
      </c>
      <c r="L95" s="3">
        <f>(Table1[[#This Row],[2023 Preliminary 
Population ]]-Table1[[#This Row],[2022 Revised 
Population]])/Table1[[#This Row],[2022 Revised 
Population]]</f>
        <v>-3.2786885245901639E-3</v>
      </c>
      <c r="M95" s="2" t="s">
        <v>266</v>
      </c>
      <c r="N95" s="2" t="s">
        <v>273</v>
      </c>
      <c r="O95" s="2">
        <v>2</v>
      </c>
      <c r="P95" s="2"/>
      <c r="Q95" s="6">
        <f>2.3*Table1[[#This Row],[RHNA Housing Units Needed]]/Table1[[#This Row],[2023 Preliminary 
Population ]]</f>
        <v>0</v>
      </c>
      <c r="R95"/>
      <c r="S95"/>
      <c r="T95"/>
      <c r="U95"/>
      <c r="V95"/>
    </row>
    <row r="96" spans="1:22" x14ac:dyDescent="0.35">
      <c r="A96" s="7"/>
      <c r="B96" s="15" t="s">
        <v>387</v>
      </c>
      <c r="C96" s="1" t="s">
        <v>36</v>
      </c>
      <c r="D96" s="2" t="s">
        <v>31</v>
      </c>
      <c r="E96" s="2" t="s">
        <v>236</v>
      </c>
      <c r="F96" s="2" t="s">
        <v>290</v>
      </c>
      <c r="G96" s="7">
        <v>5</v>
      </c>
      <c r="H96" s="1" t="s">
        <v>279</v>
      </c>
      <c r="I96" s="9">
        <v>3232</v>
      </c>
      <c r="J96" s="9">
        <v>3206</v>
      </c>
      <c r="K96" s="9">
        <f>Table1[[#This Row],[2023 Preliminary 
Population ]]-Table1[[#This Row],[2022 Revised 
Population]]</f>
        <v>-26</v>
      </c>
      <c r="L96" s="3">
        <f>(Table1[[#This Row],[2023 Preliminary 
Population ]]-Table1[[#This Row],[2022 Revised 
Population]])/Table1[[#This Row],[2022 Revised 
Population]]</f>
        <v>-8.0445544554455448E-3</v>
      </c>
      <c r="M96" s="2" t="s">
        <v>266</v>
      </c>
      <c r="N96" s="2" t="s">
        <v>273</v>
      </c>
      <c r="O96" s="2">
        <v>2</v>
      </c>
      <c r="P96" s="2"/>
      <c r="Q96" s="6">
        <f>2.3*Table1[[#This Row],[RHNA Housing Units Needed]]/Table1[[#This Row],[2023 Preliminary 
Population ]]</f>
        <v>0</v>
      </c>
    </row>
    <row r="97" spans="1:22" x14ac:dyDescent="0.35">
      <c r="A97" s="7"/>
      <c r="B97" s="15" t="s">
        <v>389</v>
      </c>
      <c r="C97" s="1" t="s">
        <v>66</v>
      </c>
      <c r="D97" s="2" t="s">
        <v>13</v>
      </c>
      <c r="E97" s="2" t="s">
        <v>245</v>
      </c>
      <c r="F97" s="2" t="s">
        <v>292</v>
      </c>
      <c r="G97" s="7">
        <v>2</v>
      </c>
      <c r="H97" s="1" t="s">
        <v>278</v>
      </c>
      <c r="I97" s="9">
        <v>1206</v>
      </c>
      <c r="J97" s="9">
        <v>1195</v>
      </c>
      <c r="K97" s="9">
        <f>Table1[[#This Row],[2023 Preliminary 
Population ]]-Table1[[#This Row],[2022 Revised 
Population]]</f>
        <v>-11</v>
      </c>
      <c r="L97" s="3">
        <f>(Table1[[#This Row],[2023 Preliminary 
Population ]]-Table1[[#This Row],[2022 Revised 
Population]])/Table1[[#This Row],[2022 Revised 
Population]]</f>
        <v>-9.1210613598673301E-3</v>
      </c>
      <c r="M97" s="2" t="s">
        <v>266</v>
      </c>
      <c r="N97" s="2" t="s">
        <v>272</v>
      </c>
      <c r="O97" s="2">
        <v>2</v>
      </c>
      <c r="P97" s="2"/>
      <c r="Q97" s="6">
        <f>2.3*Table1[[#This Row],[RHNA Housing Units Needed]]/Table1[[#This Row],[2023 Preliminary 
Population ]]</f>
        <v>0</v>
      </c>
    </row>
    <row r="98" spans="1:22" x14ac:dyDescent="0.35">
      <c r="A98" s="7"/>
      <c r="B98" s="15" t="s">
        <v>391</v>
      </c>
      <c r="C98" s="1" t="s">
        <v>97</v>
      </c>
      <c r="D98" s="2" t="s">
        <v>356</v>
      </c>
      <c r="E98" s="2" t="s">
        <v>236</v>
      </c>
      <c r="F98" s="2" t="s">
        <v>292</v>
      </c>
      <c r="G98" s="7">
        <v>5</v>
      </c>
      <c r="H98" s="1" t="s">
        <v>279</v>
      </c>
      <c r="I98" s="9">
        <v>2851</v>
      </c>
      <c r="J98" s="9">
        <v>2851</v>
      </c>
      <c r="K98" s="9">
        <f>Table1[[#This Row],[2023 Preliminary 
Population ]]-Table1[[#This Row],[2022 Revised 
Population]]</f>
        <v>0</v>
      </c>
      <c r="L98" s="3">
        <f>(Table1[[#This Row],[2023 Preliminary 
Population ]]-Table1[[#This Row],[2022 Revised 
Population]])/Table1[[#This Row],[2022 Revised 
Population]]</f>
        <v>0</v>
      </c>
      <c r="M98" s="2" t="s">
        <v>267</v>
      </c>
      <c r="N98" s="2" t="s">
        <v>273</v>
      </c>
      <c r="O98" s="2">
        <v>2</v>
      </c>
      <c r="P98" s="2"/>
      <c r="Q98" s="6">
        <f>2.3*Table1[[#This Row],[RHNA Housing Units Needed]]/Table1[[#This Row],[2023 Preliminary 
Population ]]</f>
        <v>0</v>
      </c>
    </row>
    <row r="99" spans="1:22" x14ac:dyDescent="0.35">
      <c r="A99" s="7"/>
      <c r="B99" s="15" t="s">
        <v>393</v>
      </c>
      <c r="C99" s="1" t="s">
        <v>181</v>
      </c>
      <c r="D99" s="2" t="s">
        <v>181</v>
      </c>
      <c r="E99" s="2" t="s">
        <v>209</v>
      </c>
      <c r="F99" s="2" t="s">
        <v>290</v>
      </c>
      <c r="G99" s="7">
        <v>5</v>
      </c>
      <c r="H99" s="1" t="s">
        <v>279</v>
      </c>
      <c r="I99" s="9">
        <v>2274</v>
      </c>
      <c r="J99" s="9">
        <v>2274</v>
      </c>
      <c r="K99" s="9">
        <f>Table1[[#This Row],[2023 Preliminary 
Population ]]-Table1[[#This Row],[2022 Revised 
Population]]</f>
        <v>0</v>
      </c>
      <c r="L99" s="3">
        <f>(Table1[[#This Row],[2023 Preliminary 
Population ]]-Table1[[#This Row],[2022 Revised 
Population]])/Table1[[#This Row],[2022 Revised 
Population]]</f>
        <v>0</v>
      </c>
      <c r="M99" s="2" t="s">
        <v>267</v>
      </c>
      <c r="N99" s="2" t="s">
        <v>273</v>
      </c>
      <c r="O99" s="2">
        <v>2</v>
      </c>
      <c r="P99" s="2"/>
      <c r="Q99" s="6">
        <f>2.3*Table1[[#This Row],[RHNA Housing Units Needed]]/Table1[[#This Row],[2023 Preliminary 
Population ]]</f>
        <v>0</v>
      </c>
    </row>
    <row r="100" spans="1:22" x14ac:dyDescent="0.35">
      <c r="A100" s="7"/>
      <c r="B100" s="15" t="s">
        <v>395</v>
      </c>
      <c r="C100" s="1" t="s">
        <v>62</v>
      </c>
      <c r="D100" s="2" t="s">
        <v>62</v>
      </c>
      <c r="E100" s="2" t="s">
        <v>238</v>
      </c>
      <c r="F100" s="2" t="s">
        <v>290</v>
      </c>
      <c r="G100" s="7">
        <v>3</v>
      </c>
      <c r="H100" s="1" t="s">
        <v>277</v>
      </c>
      <c r="I100" s="9">
        <v>3569</v>
      </c>
      <c r="J100" s="9">
        <v>3799</v>
      </c>
      <c r="K100" s="9">
        <f>Table1[[#This Row],[2023 Preliminary 
Population ]]-Table1[[#This Row],[2022 Revised 
Population]]</f>
        <v>230</v>
      </c>
      <c r="L100" s="3">
        <f>(Table1[[#This Row],[2023 Preliminary 
Population ]]-Table1[[#This Row],[2022 Revised 
Population]])/Table1[[#This Row],[2022 Revised 
Population]]</f>
        <v>6.44438217988232E-2</v>
      </c>
      <c r="M100" s="2" t="s">
        <v>268</v>
      </c>
      <c r="N100" s="2" t="s">
        <v>272</v>
      </c>
      <c r="O100" s="2">
        <v>2</v>
      </c>
      <c r="P100" s="2"/>
      <c r="Q100" s="6">
        <f>2.3*Table1[[#This Row],[RHNA Housing Units Needed]]/Table1[[#This Row],[2023 Preliminary 
Population ]]</f>
        <v>0</v>
      </c>
    </row>
    <row r="101" spans="1:22" x14ac:dyDescent="0.35">
      <c r="A101" s="7"/>
      <c r="B101" s="15" t="s">
        <v>397</v>
      </c>
      <c r="C101" s="1" t="s">
        <v>98</v>
      </c>
      <c r="D101" s="2" t="s">
        <v>98</v>
      </c>
      <c r="E101" s="2" t="s">
        <v>244</v>
      </c>
      <c r="F101" s="2" t="s">
        <v>290</v>
      </c>
      <c r="G101" s="7">
        <v>3</v>
      </c>
      <c r="H101" s="1" t="s">
        <v>277</v>
      </c>
      <c r="I101" s="9">
        <v>7055</v>
      </c>
      <c r="J101" s="9">
        <v>7160</v>
      </c>
      <c r="K101" s="9">
        <f>Table1[[#This Row],[2023 Preliminary 
Population ]]-Table1[[#This Row],[2022 Revised 
Population]]</f>
        <v>105</v>
      </c>
      <c r="L101" s="3">
        <f>(Table1[[#This Row],[2023 Preliminary 
Population ]]-Table1[[#This Row],[2022 Revised 
Population]])/Table1[[#This Row],[2022 Revised 
Population]]</f>
        <v>1.4883061658398299E-2</v>
      </c>
      <c r="M101" s="2" t="s">
        <v>268</v>
      </c>
      <c r="N101" s="2" t="s">
        <v>272</v>
      </c>
      <c r="O101" s="2">
        <v>2</v>
      </c>
      <c r="P101" s="2"/>
      <c r="Q101" s="6">
        <f>2.3*Table1[[#This Row],[RHNA Housing Units Needed]]/Table1[[#This Row],[2023 Preliminary 
Population ]]</f>
        <v>0</v>
      </c>
    </row>
    <row r="102" spans="1:22" x14ac:dyDescent="0.35">
      <c r="A102" s="7"/>
      <c r="B102" s="15" t="s">
        <v>398</v>
      </c>
      <c r="C102" s="1" t="s">
        <v>133</v>
      </c>
      <c r="D102" s="2" t="s">
        <v>133</v>
      </c>
      <c r="E102" s="2" t="s">
        <v>248</v>
      </c>
      <c r="F102" s="2" t="s">
        <v>290</v>
      </c>
      <c r="G102" s="7">
        <v>3</v>
      </c>
      <c r="H102" s="1" t="s">
        <v>277</v>
      </c>
      <c r="I102" s="9">
        <v>1644</v>
      </c>
      <c r="J102" s="9">
        <v>1703</v>
      </c>
      <c r="K102" s="9">
        <f>Table1[[#This Row],[2023 Preliminary 
Population ]]-Table1[[#This Row],[2022 Revised 
Population]]</f>
        <v>59</v>
      </c>
      <c r="L102" s="3">
        <f>(Table1[[#This Row],[2023 Preliminary 
Population ]]-Table1[[#This Row],[2022 Revised 
Population]])/Table1[[#This Row],[2022 Revised 
Population]]</f>
        <v>3.5888077858880776E-2</v>
      </c>
      <c r="M102" s="2" t="s">
        <v>268</v>
      </c>
      <c r="N102" s="2" t="s">
        <v>272</v>
      </c>
      <c r="O102" s="2">
        <v>2</v>
      </c>
      <c r="P102" s="2"/>
      <c r="Q102" s="6">
        <f>2.3*Table1[[#This Row],[RHNA Housing Units Needed]]/Table1[[#This Row],[2023 Preliminary 
Population ]]</f>
        <v>0</v>
      </c>
    </row>
    <row r="103" spans="1:22" x14ac:dyDescent="0.35">
      <c r="A103" s="7"/>
      <c r="B103" s="15" t="s">
        <v>399</v>
      </c>
      <c r="C103" s="1" t="s">
        <v>182</v>
      </c>
      <c r="D103" s="2" t="s">
        <v>182</v>
      </c>
      <c r="E103" s="2" t="s">
        <v>238</v>
      </c>
      <c r="F103" s="2" t="s">
        <v>290</v>
      </c>
      <c r="G103" s="7">
        <v>3</v>
      </c>
      <c r="H103" s="1" t="s">
        <v>277</v>
      </c>
      <c r="I103" s="9">
        <v>16140</v>
      </c>
      <c r="J103" s="9">
        <v>16182</v>
      </c>
      <c r="K103" s="9">
        <f>Table1[[#This Row],[2023 Preliminary 
Population ]]-Table1[[#This Row],[2022 Revised 
Population]]</f>
        <v>42</v>
      </c>
      <c r="L103" s="3">
        <f>(Table1[[#This Row],[2023 Preliminary 
Population ]]-Table1[[#This Row],[2022 Revised 
Population]])/Table1[[#This Row],[2022 Revised 
Population]]</f>
        <v>2.6022304832713753E-3</v>
      </c>
      <c r="M103" s="2" t="s">
        <v>268</v>
      </c>
      <c r="N103" s="2" t="s">
        <v>272</v>
      </c>
      <c r="O103" s="2">
        <v>3</v>
      </c>
      <c r="P103" s="2"/>
      <c r="Q103" s="6">
        <f>2.3*Table1[[#This Row],[RHNA Housing Units Needed]]/Table1[[#This Row],[2023 Preliminary 
Population ]]</f>
        <v>0</v>
      </c>
      <c r="R103"/>
      <c r="S103"/>
      <c r="T103"/>
      <c r="U103"/>
      <c r="V103"/>
    </row>
    <row r="104" spans="1:22" x14ac:dyDescent="0.35">
      <c r="A104" s="7"/>
      <c r="B104" s="15" t="s">
        <v>401</v>
      </c>
      <c r="C104" s="1" t="s">
        <v>201</v>
      </c>
      <c r="D104" s="2" t="s">
        <v>201</v>
      </c>
      <c r="E104" s="2" t="s">
        <v>251</v>
      </c>
      <c r="F104" s="2" t="s">
        <v>290</v>
      </c>
      <c r="G104" s="7">
        <v>2</v>
      </c>
      <c r="H104" s="1" t="s">
        <v>278</v>
      </c>
      <c r="I104" s="9">
        <v>10801</v>
      </c>
      <c r="J104" s="9">
        <v>10954</v>
      </c>
      <c r="K104" s="9">
        <f>Table1[[#This Row],[2023 Preliminary 
Population ]]-Table1[[#This Row],[2022 Revised 
Population]]</f>
        <v>153</v>
      </c>
      <c r="L104" s="3">
        <f>(Table1[[#This Row],[2023 Preliminary 
Population ]]-Table1[[#This Row],[2022 Revised 
Population]])/Table1[[#This Row],[2022 Revised 
Population]]</f>
        <v>1.4165355059716693E-2</v>
      </c>
      <c r="M104" s="2" t="s">
        <v>268</v>
      </c>
      <c r="N104" s="2" t="s">
        <v>272</v>
      </c>
      <c r="O104" s="2">
        <v>3</v>
      </c>
      <c r="P104" s="2"/>
      <c r="Q104" s="6">
        <f>2.3*Table1[[#This Row],[RHNA Housing Units Needed]]/Table1[[#This Row],[2023 Preliminary 
Population ]]</f>
        <v>0</v>
      </c>
      <c r="R104"/>
      <c r="S104"/>
      <c r="T104"/>
      <c r="U104"/>
      <c r="V104"/>
    </row>
    <row r="105" spans="1:22" x14ac:dyDescent="0.35">
      <c r="A105" s="7"/>
      <c r="B105" s="15" t="s">
        <v>402</v>
      </c>
      <c r="C105" s="1" t="s">
        <v>210</v>
      </c>
      <c r="D105" s="2" t="s">
        <v>394</v>
      </c>
      <c r="E105" s="2" t="s">
        <v>251</v>
      </c>
      <c r="F105" s="2" t="s">
        <v>292</v>
      </c>
      <c r="G105" s="7">
        <v>2</v>
      </c>
      <c r="H105" s="1" t="s">
        <v>278</v>
      </c>
      <c r="I105" s="9">
        <v>5638</v>
      </c>
      <c r="J105" s="9">
        <v>5660</v>
      </c>
      <c r="K105" s="9">
        <f>Table1[[#This Row],[2023 Preliminary 
Population ]]-Table1[[#This Row],[2022 Revised 
Population]]</f>
        <v>22</v>
      </c>
      <c r="L105" s="3">
        <f>(Table1[[#This Row],[2023 Preliminary 
Population ]]-Table1[[#This Row],[2022 Revised 
Population]])/Table1[[#This Row],[2022 Revised 
Population]]</f>
        <v>3.9020929407591345E-3</v>
      </c>
      <c r="M105" s="2" t="s">
        <v>268</v>
      </c>
      <c r="N105" s="2" t="s">
        <v>272</v>
      </c>
      <c r="O105" s="2">
        <v>2</v>
      </c>
      <c r="P105" s="2"/>
      <c r="Q105" s="6">
        <f>2.3*Table1[[#This Row],[RHNA Housing Units Needed]]/Table1[[#This Row],[2023 Preliminary 
Population ]]</f>
        <v>0</v>
      </c>
      <c r="R105"/>
      <c r="S105"/>
      <c r="T105"/>
      <c r="U105"/>
      <c r="V105"/>
    </row>
    <row r="106" spans="1:22" x14ac:dyDescent="0.35">
      <c r="A106" s="7"/>
      <c r="B106" s="15" t="s">
        <v>405</v>
      </c>
      <c r="C106" s="1" t="s">
        <v>14</v>
      </c>
      <c r="D106" s="2" t="s">
        <v>403</v>
      </c>
      <c r="E106" s="2" t="s">
        <v>248</v>
      </c>
      <c r="F106" s="2" t="s">
        <v>290</v>
      </c>
      <c r="G106" s="7">
        <v>3</v>
      </c>
      <c r="H106" s="1" t="s">
        <v>277</v>
      </c>
      <c r="I106" s="9">
        <v>1182</v>
      </c>
      <c r="J106" s="9">
        <v>1187</v>
      </c>
      <c r="K106" s="9">
        <f>Table1[[#This Row],[2023 Preliminary 
Population ]]-Table1[[#This Row],[2022 Revised 
Population]]</f>
        <v>5</v>
      </c>
      <c r="L106" s="3">
        <f>(Table1[[#This Row],[2023 Preliminary 
Population ]]-Table1[[#This Row],[2022 Revised 
Population]])/Table1[[#This Row],[2022 Revised 
Population]]</f>
        <v>4.2301184433164128E-3</v>
      </c>
      <c r="M106" s="2" t="s">
        <v>268</v>
      </c>
      <c r="N106" s="2" t="s">
        <v>272</v>
      </c>
      <c r="O106" s="2">
        <v>2</v>
      </c>
      <c r="P106" s="2"/>
      <c r="Q106" s="6">
        <f>2.3*Table1[[#This Row],[RHNA Housing Units Needed]]/Table1[[#This Row],[2023 Preliminary 
Population ]]</f>
        <v>0</v>
      </c>
    </row>
    <row r="107" spans="1:22" x14ac:dyDescent="0.35">
      <c r="A107" s="7"/>
      <c r="B107" s="15" t="s">
        <v>406</v>
      </c>
      <c r="C107" s="1" t="s">
        <v>53</v>
      </c>
      <c r="D107" s="2" t="s">
        <v>403</v>
      </c>
      <c r="E107" s="2" t="s">
        <v>248</v>
      </c>
      <c r="F107" s="2" t="s">
        <v>290</v>
      </c>
      <c r="G107" s="7">
        <v>3</v>
      </c>
      <c r="H107" s="1" t="s">
        <v>277</v>
      </c>
      <c r="I107" s="9">
        <v>186</v>
      </c>
      <c r="J107" s="9">
        <v>191</v>
      </c>
      <c r="K107" s="9">
        <f>Table1[[#This Row],[2023 Preliminary 
Population ]]-Table1[[#This Row],[2022 Revised 
Population]]</f>
        <v>5</v>
      </c>
      <c r="L107" s="3">
        <f>(Table1[[#This Row],[2023 Preliminary 
Population ]]-Table1[[#This Row],[2022 Revised 
Population]])/Table1[[#This Row],[2022 Revised 
Population]]</f>
        <v>2.6881720430107527E-2</v>
      </c>
      <c r="M107" s="2" t="s">
        <v>268</v>
      </c>
      <c r="N107" s="2" t="s">
        <v>272</v>
      </c>
      <c r="O107" s="2">
        <v>1</v>
      </c>
      <c r="P107" s="2"/>
      <c r="Q107" s="6">
        <f>2.3*Table1[[#This Row],[RHNA Housing Units Needed]]/Table1[[#This Row],[2023 Preliminary 
Population ]]</f>
        <v>0</v>
      </c>
      <c r="R107"/>
      <c r="S107"/>
      <c r="T107"/>
      <c r="U107"/>
      <c r="V107"/>
    </row>
    <row r="108" spans="1:22" x14ac:dyDescent="0.35">
      <c r="A108" s="7"/>
      <c r="B108" s="15" t="s">
        <v>407</v>
      </c>
      <c r="C108" s="1" t="s">
        <v>81</v>
      </c>
      <c r="D108" s="2" t="s">
        <v>81</v>
      </c>
      <c r="E108" s="2" t="s">
        <v>251</v>
      </c>
      <c r="F108" s="2" t="s">
        <v>290</v>
      </c>
      <c r="G108" s="7">
        <v>2</v>
      </c>
      <c r="H108" s="1" t="s">
        <v>278</v>
      </c>
      <c r="I108" s="9">
        <v>9752</v>
      </c>
      <c r="J108" s="9">
        <v>9783</v>
      </c>
      <c r="K108" s="9">
        <f>Table1[[#This Row],[2023 Preliminary 
Population ]]-Table1[[#This Row],[2022 Revised 
Population]]</f>
        <v>31</v>
      </c>
      <c r="L108" s="3">
        <f>(Table1[[#This Row],[2023 Preliminary 
Population ]]-Table1[[#This Row],[2022 Revised 
Population]])/Table1[[#This Row],[2022 Revised 
Population]]</f>
        <v>3.1788351107465136E-3</v>
      </c>
      <c r="M108" s="2" t="s">
        <v>268</v>
      </c>
      <c r="N108" s="2" t="s">
        <v>272</v>
      </c>
      <c r="O108" s="2">
        <v>2</v>
      </c>
      <c r="P108" s="2"/>
      <c r="Q108" s="6">
        <f>2.3*Table1[[#This Row],[RHNA Housing Units Needed]]/Table1[[#This Row],[2023 Preliminary 
Population ]]</f>
        <v>0</v>
      </c>
      <c r="R108"/>
      <c r="S108"/>
      <c r="T108"/>
      <c r="U108"/>
      <c r="V108"/>
    </row>
    <row r="109" spans="1:22" x14ac:dyDescent="0.35">
      <c r="A109" s="7"/>
      <c r="B109" s="15" t="s">
        <v>408</v>
      </c>
      <c r="C109" s="1" t="s">
        <v>124</v>
      </c>
      <c r="D109" s="2" t="s">
        <v>124</v>
      </c>
      <c r="E109" s="2" t="s">
        <v>248</v>
      </c>
      <c r="F109" s="2" t="s">
        <v>290</v>
      </c>
      <c r="G109" s="7">
        <v>3</v>
      </c>
      <c r="H109" s="1" t="s">
        <v>277</v>
      </c>
      <c r="I109" s="9">
        <v>860</v>
      </c>
      <c r="J109" s="9">
        <v>860</v>
      </c>
      <c r="K109" s="9">
        <f>Table1[[#This Row],[2023 Preliminary 
Population ]]-Table1[[#This Row],[2022 Revised 
Population]]</f>
        <v>0</v>
      </c>
      <c r="L109" s="3">
        <f>(Table1[[#This Row],[2023 Preliminary 
Population ]]-Table1[[#This Row],[2022 Revised 
Population]])/Table1[[#This Row],[2022 Revised 
Population]]</f>
        <v>0</v>
      </c>
      <c r="M109" s="2" t="s">
        <v>267</v>
      </c>
      <c r="N109" s="2" t="s">
        <v>272</v>
      </c>
      <c r="O109" s="2">
        <v>1</v>
      </c>
      <c r="P109" s="2"/>
      <c r="Q109" s="6">
        <f>2.3*Table1[[#This Row],[RHNA Housing Units Needed]]/Table1[[#This Row],[2023 Preliminary 
Population ]]</f>
        <v>0</v>
      </c>
      <c r="R109"/>
      <c r="S109"/>
      <c r="T109"/>
      <c r="U109"/>
      <c r="V109"/>
    </row>
    <row r="110" spans="1:22" x14ac:dyDescent="0.35">
      <c r="A110" s="7"/>
      <c r="B110" s="15" t="s">
        <v>409</v>
      </c>
      <c r="C110" s="1" t="s">
        <v>129</v>
      </c>
      <c r="D110" s="2" t="s">
        <v>129</v>
      </c>
      <c r="E110" s="2" t="s">
        <v>244</v>
      </c>
      <c r="F110" s="2" t="s">
        <v>290</v>
      </c>
      <c r="G110" s="7">
        <v>3</v>
      </c>
      <c r="H110" s="1" t="s">
        <v>277</v>
      </c>
      <c r="I110" s="9">
        <v>2379</v>
      </c>
      <c r="J110" s="9">
        <v>2411</v>
      </c>
      <c r="K110" s="9">
        <f>Table1[[#This Row],[2023 Preliminary 
Population ]]-Table1[[#This Row],[2022 Revised 
Population]]</f>
        <v>32</v>
      </c>
      <c r="L110" s="3">
        <f>(Table1[[#This Row],[2023 Preliminary 
Population ]]-Table1[[#This Row],[2022 Revised 
Population]])/Table1[[#This Row],[2022 Revised 
Population]]</f>
        <v>1.3451029844472467E-2</v>
      </c>
      <c r="M110" s="2" t="s">
        <v>268</v>
      </c>
      <c r="N110" s="2" t="s">
        <v>272</v>
      </c>
      <c r="O110" s="2">
        <v>2</v>
      </c>
      <c r="P110" s="2"/>
      <c r="Q110" s="6">
        <f>2.3*Table1[[#This Row],[RHNA Housing Units Needed]]/Table1[[#This Row],[2023 Preliminary 
Population ]]</f>
        <v>0</v>
      </c>
      <c r="R110"/>
      <c r="S110"/>
      <c r="T110"/>
      <c r="U110"/>
      <c r="V110"/>
    </row>
    <row r="111" spans="1:22" x14ac:dyDescent="0.35">
      <c r="A111" s="7"/>
      <c r="B111" s="15" t="s">
        <v>411</v>
      </c>
      <c r="C111" s="1" t="s">
        <v>49</v>
      </c>
      <c r="D111" s="2" t="s">
        <v>49</v>
      </c>
      <c r="E111" s="2" t="s">
        <v>251</v>
      </c>
      <c r="F111" s="2" t="s">
        <v>290</v>
      </c>
      <c r="G111" s="7">
        <v>2</v>
      </c>
      <c r="H111" s="1" t="s">
        <v>278</v>
      </c>
      <c r="I111" s="9">
        <v>7081</v>
      </c>
      <c r="J111" s="9">
        <v>7386</v>
      </c>
      <c r="K111" s="9">
        <f>Table1[[#This Row],[2023 Preliminary 
Population ]]-Table1[[#This Row],[2022 Revised 
Population]]</f>
        <v>305</v>
      </c>
      <c r="L111" s="3">
        <f>(Table1[[#This Row],[2023 Preliminary 
Population ]]-Table1[[#This Row],[2022 Revised 
Population]])/Table1[[#This Row],[2022 Revised 
Population]]</f>
        <v>4.3073012286400224E-2</v>
      </c>
      <c r="M111" s="2" t="s">
        <v>268</v>
      </c>
      <c r="N111" s="2" t="s">
        <v>272</v>
      </c>
      <c r="O111" s="2">
        <v>2</v>
      </c>
      <c r="P111" s="2"/>
      <c r="Q111" s="6">
        <f>2.3*Table1[[#This Row],[RHNA Housing Units Needed]]/Table1[[#This Row],[2023 Preliminary 
Population ]]</f>
        <v>0</v>
      </c>
      <c r="R111"/>
      <c r="S111"/>
      <c r="T111"/>
      <c r="U111"/>
      <c r="V111"/>
    </row>
    <row r="112" spans="1:22" x14ac:dyDescent="0.35">
      <c r="A112" s="7"/>
      <c r="B112" s="15" t="s">
        <v>412</v>
      </c>
      <c r="C112" s="1" t="s">
        <v>86</v>
      </c>
      <c r="D112" s="2" t="s">
        <v>131</v>
      </c>
      <c r="E112" s="2" t="s">
        <v>238</v>
      </c>
      <c r="F112" s="2" t="s">
        <v>290</v>
      </c>
      <c r="G112" s="7">
        <v>3</v>
      </c>
      <c r="H112" s="1" t="s">
        <v>277</v>
      </c>
      <c r="I112" s="9">
        <v>1864</v>
      </c>
      <c r="J112" s="9">
        <v>1875</v>
      </c>
      <c r="K112" s="9">
        <f>Table1[[#This Row],[2023 Preliminary 
Population ]]-Table1[[#This Row],[2022 Revised 
Population]]</f>
        <v>11</v>
      </c>
      <c r="L112" s="3">
        <f>(Table1[[#This Row],[2023 Preliminary 
Population ]]-Table1[[#This Row],[2022 Revised 
Population]])/Table1[[#This Row],[2022 Revised 
Population]]</f>
        <v>5.9012875536480691E-3</v>
      </c>
      <c r="M112" s="2" t="s">
        <v>268</v>
      </c>
      <c r="N112" s="2" t="s">
        <v>272</v>
      </c>
      <c r="O112" s="2">
        <v>2</v>
      </c>
      <c r="P112" s="2"/>
      <c r="Q112" s="6">
        <f>2.3*Table1[[#This Row],[RHNA Housing Units Needed]]/Table1[[#This Row],[2023 Preliminary 
Population ]]</f>
        <v>0</v>
      </c>
      <c r="R112"/>
      <c r="S112"/>
      <c r="T112"/>
      <c r="U112"/>
      <c r="V112"/>
    </row>
    <row r="113" spans="1:22" x14ac:dyDescent="0.35">
      <c r="A113" s="7"/>
      <c r="B113" s="15" t="s">
        <v>413</v>
      </c>
      <c r="C113" s="1" t="s">
        <v>125</v>
      </c>
      <c r="D113" s="2" t="s">
        <v>404</v>
      </c>
      <c r="E113" s="2" t="s">
        <v>251</v>
      </c>
      <c r="F113" s="2" t="s">
        <v>290</v>
      </c>
      <c r="G113" s="7">
        <v>2</v>
      </c>
      <c r="H113" s="1" t="s">
        <v>278</v>
      </c>
      <c r="I113" s="9">
        <v>1238</v>
      </c>
      <c r="J113" s="9">
        <v>1256</v>
      </c>
      <c r="K113" s="9">
        <f>Table1[[#This Row],[2023 Preliminary 
Population ]]-Table1[[#This Row],[2022 Revised 
Population]]</f>
        <v>18</v>
      </c>
      <c r="L113" s="3">
        <f>(Table1[[#This Row],[2023 Preliminary 
Population ]]-Table1[[#This Row],[2022 Revised 
Population]])/Table1[[#This Row],[2022 Revised 
Population]]</f>
        <v>1.4539579967689823E-2</v>
      </c>
      <c r="M113" s="2" t="s">
        <v>268</v>
      </c>
      <c r="N113" s="2" t="s">
        <v>272</v>
      </c>
      <c r="O113" s="2">
        <v>2</v>
      </c>
      <c r="P113" s="2"/>
      <c r="Q113" s="6">
        <f>2.3*Table1[[#This Row],[RHNA Housing Units Needed]]/Table1[[#This Row],[2023 Preliminary 
Population ]]</f>
        <v>0</v>
      </c>
      <c r="R113"/>
      <c r="S113"/>
      <c r="T113"/>
      <c r="U113"/>
      <c r="V113"/>
    </row>
    <row r="114" spans="1:22" x14ac:dyDescent="0.35">
      <c r="A114" s="7"/>
      <c r="B114" s="15" t="s">
        <v>414</v>
      </c>
      <c r="C114" s="1" t="s">
        <v>212</v>
      </c>
      <c r="D114" s="2" t="s">
        <v>212</v>
      </c>
      <c r="E114" s="2" t="s">
        <v>231</v>
      </c>
      <c r="F114" s="2" t="s">
        <v>290</v>
      </c>
      <c r="G114" s="7">
        <v>2</v>
      </c>
      <c r="H114" s="1" t="s">
        <v>278</v>
      </c>
      <c r="I114" s="9">
        <v>742</v>
      </c>
      <c r="J114" s="9">
        <v>739</v>
      </c>
      <c r="K114" s="9">
        <f>Table1[[#This Row],[2023 Preliminary 
Population ]]-Table1[[#This Row],[2022 Revised 
Population]]</f>
        <v>-3</v>
      </c>
      <c r="L114" s="3">
        <f>(Table1[[#This Row],[2023 Preliminary 
Population ]]-Table1[[#This Row],[2022 Revised 
Population]])/Table1[[#This Row],[2022 Revised 
Population]]</f>
        <v>-4.0431266846361188E-3</v>
      </c>
      <c r="M114" s="2" t="s">
        <v>266</v>
      </c>
      <c r="N114" s="2" t="s">
        <v>272</v>
      </c>
      <c r="O114" s="2">
        <v>1</v>
      </c>
      <c r="P114" s="2"/>
      <c r="Q114" s="6">
        <f>2.3*Table1[[#This Row],[RHNA Housing Units Needed]]/Table1[[#This Row],[2023 Preliminary 
Population ]]</f>
        <v>0</v>
      </c>
      <c r="R114"/>
      <c r="S114"/>
      <c r="T114"/>
      <c r="U114"/>
      <c r="V114"/>
    </row>
    <row r="115" spans="1:22" x14ac:dyDescent="0.35">
      <c r="A115" s="7"/>
      <c r="B115" s="15" t="s">
        <v>415</v>
      </c>
      <c r="C115" s="1" t="s">
        <v>7</v>
      </c>
      <c r="D115" s="2" t="s">
        <v>7</v>
      </c>
      <c r="E115" s="2" t="s">
        <v>248</v>
      </c>
      <c r="F115" s="2" t="s">
        <v>290</v>
      </c>
      <c r="G115" s="7">
        <v>3</v>
      </c>
      <c r="H115" s="1" t="s">
        <v>277</v>
      </c>
      <c r="I115" s="9">
        <v>3566</v>
      </c>
      <c r="J115" s="9">
        <v>3582</v>
      </c>
      <c r="K115" s="9">
        <f>Table1[[#This Row],[2023 Preliminary 
Population ]]-Table1[[#This Row],[2022 Revised 
Population]]</f>
        <v>16</v>
      </c>
      <c r="L115" s="3">
        <f>(Table1[[#This Row],[2023 Preliminary 
Population ]]-Table1[[#This Row],[2022 Revised 
Population]])/Table1[[#This Row],[2022 Revised 
Population]]</f>
        <v>4.4868199663488503E-3</v>
      </c>
      <c r="M115" s="2" t="s">
        <v>268</v>
      </c>
      <c r="N115" s="2" t="s">
        <v>272</v>
      </c>
      <c r="O115" s="2">
        <v>2</v>
      </c>
      <c r="P115" s="2"/>
      <c r="Q115" s="6">
        <f>2.3*Table1[[#This Row],[RHNA Housing Units Needed]]/Table1[[#This Row],[2023 Preliminary 
Population ]]</f>
        <v>0</v>
      </c>
      <c r="R115"/>
      <c r="S115"/>
      <c r="T115"/>
      <c r="U115"/>
      <c r="V115"/>
    </row>
    <row r="116" spans="1:22" x14ac:dyDescent="0.35">
      <c r="A116" s="7"/>
      <c r="B116" s="15" t="s">
        <v>417</v>
      </c>
      <c r="C116" s="1" t="s">
        <v>30</v>
      </c>
      <c r="D116" s="2" t="s">
        <v>182</v>
      </c>
      <c r="E116" s="2" t="s">
        <v>238</v>
      </c>
      <c r="F116" s="2" t="s">
        <v>290</v>
      </c>
      <c r="G116" s="7">
        <v>3</v>
      </c>
      <c r="H116" s="1" t="s">
        <v>277</v>
      </c>
      <c r="I116" s="9">
        <v>10557</v>
      </c>
      <c r="J116" s="9">
        <v>10571</v>
      </c>
      <c r="K116" s="9">
        <f>Table1[[#This Row],[2023 Preliminary 
Population ]]-Table1[[#This Row],[2022 Revised 
Population]]</f>
        <v>14</v>
      </c>
      <c r="L116" s="3">
        <f>(Table1[[#This Row],[2023 Preliminary 
Population ]]-Table1[[#This Row],[2022 Revised 
Population]])/Table1[[#This Row],[2022 Revised 
Population]]</f>
        <v>1.3261343184616842E-3</v>
      </c>
      <c r="M116" s="2" t="s">
        <v>268</v>
      </c>
      <c r="N116" s="2" t="s">
        <v>272</v>
      </c>
      <c r="O116" s="2">
        <v>3</v>
      </c>
      <c r="P116" s="2"/>
      <c r="Q116" s="6">
        <f>2.3*Table1[[#This Row],[RHNA Housing Units Needed]]/Table1[[#This Row],[2023 Preliminary 
Population ]]</f>
        <v>0</v>
      </c>
      <c r="R116"/>
      <c r="S116"/>
      <c r="T116"/>
      <c r="U116"/>
      <c r="V116"/>
    </row>
    <row r="117" spans="1:22" x14ac:dyDescent="0.35">
      <c r="A117" s="7"/>
      <c r="B117" s="15" t="s">
        <v>418</v>
      </c>
      <c r="C117" s="1" t="s">
        <v>50</v>
      </c>
      <c r="D117" s="2" t="s">
        <v>51</v>
      </c>
      <c r="E117" s="2" t="s">
        <v>248</v>
      </c>
      <c r="F117" s="2" t="s">
        <v>290</v>
      </c>
      <c r="G117" s="7">
        <v>3</v>
      </c>
      <c r="H117" s="1" t="s">
        <v>277</v>
      </c>
      <c r="I117" s="9">
        <v>952</v>
      </c>
      <c r="J117" s="9">
        <v>956</v>
      </c>
      <c r="K117" s="9">
        <f>Table1[[#This Row],[2023 Preliminary 
Population ]]-Table1[[#This Row],[2022 Revised 
Population]]</f>
        <v>4</v>
      </c>
      <c r="L117" s="3">
        <f>(Table1[[#This Row],[2023 Preliminary 
Population ]]-Table1[[#This Row],[2022 Revised 
Population]])/Table1[[#This Row],[2022 Revised 
Population]]</f>
        <v>4.2016806722689074E-3</v>
      </c>
      <c r="M117" s="2" t="s">
        <v>268</v>
      </c>
      <c r="N117" s="2" t="s">
        <v>272</v>
      </c>
      <c r="O117" s="2">
        <v>1</v>
      </c>
      <c r="P117" s="2"/>
      <c r="Q117" s="6">
        <f>2.3*Table1[[#This Row],[RHNA Housing Units Needed]]/Table1[[#This Row],[2023 Preliminary 
Population ]]</f>
        <v>0</v>
      </c>
      <c r="R117"/>
      <c r="S117"/>
      <c r="T117"/>
      <c r="U117"/>
      <c r="V117"/>
    </row>
    <row r="118" spans="1:22" x14ac:dyDescent="0.35">
      <c r="A118" s="7">
        <v>2</v>
      </c>
      <c r="B118" s="15" t="s">
        <v>416</v>
      </c>
      <c r="C118" s="1" t="s">
        <v>12</v>
      </c>
      <c r="D118" s="2" t="s">
        <v>396</v>
      </c>
      <c r="E118" s="2" t="s">
        <v>238</v>
      </c>
      <c r="F118" s="2" t="s">
        <v>290</v>
      </c>
      <c r="G118" s="7">
        <v>3</v>
      </c>
      <c r="H118" s="1" t="s">
        <v>277</v>
      </c>
      <c r="I118" s="9">
        <v>2458</v>
      </c>
      <c r="J118" s="9">
        <v>2456</v>
      </c>
      <c r="K118" s="9">
        <f>Table1[[#This Row],[2023 Preliminary 
Population ]]-Table1[[#This Row],[2022 Revised 
Population]]</f>
        <v>-2</v>
      </c>
      <c r="L118" s="3">
        <f>(Table1[[#This Row],[2023 Preliminary 
Population ]]-Table1[[#This Row],[2022 Revised 
Population]])/Table1[[#This Row],[2022 Revised 
Population]]</f>
        <v>-8.1366965012205042E-4</v>
      </c>
      <c r="M118" s="2" t="s">
        <v>266</v>
      </c>
      <c r="N118" s="2" t="s">
        <v>272</v>
      </c>
      <c r="O118" s="2">
        <v>2</v>
      </c>
      <c r="P118" s="2">
        <f>'RHNA Housing Needs'!E239</f>
        <v>193</v>
      </c>
      <c r="Q118" s="6">
        <f>2.3*Table1[[#This Row],[RHNA Housing Units Needed]]/Table1[[#This Row],[2023 Preliminary 
Population ]]</f>
        <v>0.18074104234527685</v>
      </c>
      <c r="R118"/>
      <c r="S118"/>
      <c r="T118"/>
      <c r="U118"/>
      <c r="V118"/>
    </row>
    <row r="119" spans="1:22" x14ac:dyDescent="0.35">
      <c r="A119" s="7"/>
      <c r="B119" s="15" t="s">
        <v>421</v>
      </c>
      <c r="C119" s="1" t="s">
        <v>101</v>
      </c>
      <c r="D119" s="2" t="s">
        <v>101</v>
      </c>
      <c r="E119" s="2" t="s">
        <v>238</v>
      </c>
      <c r="F119" s="2" t="s">
        <v>290</v>
      </c>
      <c r="G119" s="7">
        <v>3</v>
      </c>
      <c r="H119" s="1" t="s">
        <v>277</v>
      </c>
      <c r="I119" s="9">
        <v>745</v>
      </c>
      <c r="J119" s="9">
        <v>744</v>
      </c>
      <c r="K119" s="9">
        <f>Table1[[#This Row],[2023 Preliminary 
Population ]]-Table1[[#This Row],[2022 Revised 
Population]]</f>
        <v>-1</v>
      </c>
      <c r="L119" s="3">
        <f>(Table1[[#This Row],[2023 Preliminary 
Population ]]-Table1[[#This Row],[2022 Revised 
Population]])/Table1[[#This Row],[2022 Revised 
Population]]</f>
        <v>-1.3422818791946308E-3</v>
      </c>
      <c r="M119" s="2" t="s">
        <v>266</v>
      </c>
      <c r="N119" s="2" t="s">
        <v>272</v>
      </c>
      <c r="O119" s="2">
        <v>1</v>
      </c>
      <c r="P119" s="2"/>
      <c r="Q119" s="6">
        <f>2.3*Table1[[#This Row],[RHNA Housing Units Needed]]/Table1[[#This Row],[2023 Preliminary 
Population ]]</f>
        <v>0</v>
      </c>
      <c r="R119"/>
      <c r="S119"/>
      <c r="T119"/>
      <c r="U119"/>
      <c r="V119"/>
    </row>
    <row r="120" spans="1:22" x14ac:dyDescent="0.35">
      <c r="A120" s="7"/>
      <c r="B120" s="15" t="s">
        <v>422</v>
      </c>
      <c r="C120" s="1" t="s">
        <v>131</v>
      </c>
      <c r="D120" s="2" t="s">
        <v>131</v>
      </c>
      <c r="E120" s="2" t="s">
        <v>248</v>
      </c>
      <c r="F120" s="2" t="s">
        <v>290</v>
      </c>
      <c r="G120" s="7">
        <v>3</v>
      </c>
      <c r="H120" s="1" t="s">
        <v>277</v>
      </c>
      <c r="I120" s="9">
        <v>4336</v>
      </c>
      <c r="J120" s="9">
        <v>4342</v>
      </c>
      <c r="K120" s="9">
        <f>Table1[[#This Row],[2023 Preliminary 
Population ]]-Table1[[#This Row],[2022 Revised 
Population]]</f>
        <v>6</v>
      </c>
      <c r="L120" s="3">
        <f>(Table1[[#This Row],[2023 Preliminary 
Population ]]-Table1[[#This Row],[2022 Revised 
Population]])/Table1[[#This Row],[2022 Revised 
Population]]</f>
        <v>1.3837638376383763E-3</v>
      </c>
      <c r="M120" s="2" t="s">
        <v>268</v>
      </c>
      <c r="N120" s="2" t="s">
        <v>272</v>
      </c>
      <c r="O120" s="2">
        <v>2</v>
      </c>
      <c r="P120" s="2"/>
      <c r="Q120" s="6">
        <f>2.3*Table1[[#This Row],[RHNA Housing Units Needed]]/Table1[[#This Row],[2023 Preliminary 
Population ]]</f>
        <v>0</v>
      </c>
      <c r="R120"/>
      <c r="S120"/>
      <c r="T120"/>
      <c r="U120"/>
      <c r="V120"/>
    </row>
    <row r="121" spans="1:22" x14ac:dyDescent="0.35">
      <c r="A121" s="7"/>
      <c r="B121" s="15" t="s">
        <v>423</v>
      </c>
      <c r="C121" s="1" t="s">
        <v>141</v>
      </c>
      <c r="D121" s="2" t="s">
        <v>7</v>
      </c>
      <c r="E121" s="2" t="s">
        <v>248</v>
      </c>
      <c r="F121" s="2" t="s">
        <v>290</v>
      </c>
      <c r="G121" s="7">
        <v>3</v>
      </c>
      <c r="H121" s="1" t="s">
        <v>277</v>
      </c>
      <c r="I121" s="9">
        <v>1227</v>
      </c>
      <c r="J121" s="9">
        <v>1233</v>
      </c>
      <c r="K121" s="9">
        <f>Table1[[#This Row],[2023 Preliminary 
Population ]]-Table1[[#This Row],[2022 Revised 
Population]]</f>
        <v>6</v>
      </c>
      <c r="L121" s="3">
        <f>(Table1[[#This Row],[2023 Preliminary 
Population ]]-Table1[[#This Row],[2022 Revised 
Population]])/Table1[[#This Row],[2022 Revised 
Population]]</f>
        <v>4.8899755501222494E-3</v>
      </c>
      <c r="M121" s="2" t="s">
        <v>268</v>
      </c>
      <c r="N121" s="2" t="s">
        <v>272</v>
      </c>
      <c r="O121" s="2">
        <v>2</v>
      </c>
      <c r="P121" s="2"/>
      <c r="Q121" s="6">
        <f>2.3*Table1[[#This Row],[RHNA Housing Units Needed]]/Table1[[#This Row],[2023 Preliminary 
Population ]]</f>
        <v>0</v>
      </c>
      <c r="R121"/>
      <c r="S121"/>
      <c r="T121"/>
      <c r="U121"/>
      <c r="V121"/>
    </row>
    <row r="122" spans="1:22" x14ac:dyDescent="0.35">
      <c r="A122" s="7"/>
      <c r="B122" s="15" t="s">
        <v>424</v>
      </c>
      <c r="C122" s="1" t="s">
        <v>161</v>
      </c>
      <c r="D122" s="2" t="s">
        <v>161</v>
      </c>
      <c r="E122" s="2" t="s">
        <v>248</v>
      </c>
      <c r="F122" s="2" t="s">
        <v>290</v>
      </c>
      <c r="G122" s="7">
        <v>3</v>
      </c>
      <c r="H122" s="1" t="s">
        <v>277</v>
      </c>
      <c r="I122" s="9">
        <v>23904</v>
      </c>
      <c r="J122" s="9">
        <v>23970</v>
      </c>
      <c r="K122" s="9">
        <f>Table1[[#This Row],[2023 Preliminary 
Population ]]-Table1[[#This Row],[2022 Revised 
Population]]</f>
        <v>66</v>
      </c>
      <c r="L122" s="3">
        <f>(Table1[[#This Row],[2023 Preliminary 
Population ]]-Table1[[#This Row],[2022 Revised 
Population]])/Table1[[#This Row],[2022 Revised 
Population]]</f>
        <v>2.7610441767068274E-3</v>
      </c>
      <c r="M122" s="2" t="s">
        <v>268</v>
      </c>
      <c r="N122" s="2" t="s">
        <v>272</v>
      </c>
      <c r="O122" s="2">
        <v>3</v>
      </c>
      <c r="P122" s="2"/>
      <c r="Q122" s="6">
        <f>2.3*Table1[[#This Row],[RHNA Housing Units Needed]]/Table1[[#This Row],[2023 Preliminary 
Population ]]</f>
        <v>0</v>
      </c>
      <c r="R122"/>
      <c r="S122"/>
      <c r="T122"/>
      <c r="U122"/>
      <c r="V122"/>
    </row>
    <row r="123" spans="1:22" x14ac:dyDescent="0.35">
      <c r="A123" s="7"/>
      <c r="B123" s="15" t="s">
        <v>425</v>
      </c>
      <c r="C123" s="1" t="s">
        <v>51</v>
      </c>
      <c r="D123" s="2" t="s">
        <v>51</v>
      </c>
      <c r="E123" s="2" t="s">
        <v>248</v>
      </c>
      <c r="F123" s="2" t="s">
        <v>290</v>
      </c>
      <c r="G123" s="7">
        <v>3</v>
      </c>
      <c r="H123" s="1" t="s">
        <v>277</v>
      </c>
      <c r="I123" s="9">
        <v>8676</v>
      </c>
      <c r="J123" s="9">
        <v>8776</v>
      </c>
      <c r="K123" s="9">
        <f>Table1[[#This Row],[2023 Preliminary 
Population ]]-Table1[[#This Row],[2022 Revised 
Population]]</f>
        <v>100</v>
      </c>
      <c r="L123" s="3">
        <f>(Table1[[#This Row],[2023 Preliminary 
Population ]]-Table1[[#This Row],[2022 Revised 
Population]])/Table1[[#This Row],[2022 Revised 
Population]]</f>
        <v>1.1526048870447211E-2</v>
      </c>
      <c r="M123" s="2" t="s">
        <v>268</v>
      </c>
      <c r="N123" s="2" t="s">
        <v>272</v>
      </c>
      <c r="O123" s="2">
        <v>2</v>
      </c>
      <c r="P123" s="2"/>
      <c r="Q123" s="6">
        <f>2.3*Table1[[#This Row],[RHNA Housing Units Needed]]/Table1[[#This Row],[2023 Preliminary 
Population ]]</f>
        <v>0</v>
      </c>
      <c r="R123"/>
      <c r="S123"/>
      <c r="T123"/>
      <c r="U123"/>
      <c r="V123"/>
    </row>
    <row r="124" spans="1:22" x14ac:dyDescent="0.35">
      <c r="A124" s="7"/>
      <c r="B124" s="15" t="s">
        <v>426</v>
      </c>
      <c r="C124" s="1" t="s">
        <v>127</v>
      </c>
      <c r="D124" s="2" t="s">
        <v>127</v>
      </c>
      <c r="E124" s="2" t="s">
        <v>251</v>
      </c>
      <c r="F124" s="2" t="s">
        <v>290</v>
      </c>
      <c r="G124" s="7">
        <v>2</v>
      </c>
      <c r="H124" s="1" t="s">
        <v>278</v>
      </c>
      <c r="I124" s="9">
        <v>5236</v>
      </c>
      <c r="J124" s="9">
        <v>5261</v>
      </c>
      <c r="K124" s="9">
        <f>Table1[[#This Row],[2023 Preliminary 
Population ]]-Table1[[#This Row],[2022 Revised 
Population]]</f>
        <v>25</v>
      </c>
      <c r="L124" s="3">
        <f>(Table1[[#This Row],[2023 Preliminary 
Population ]]-Table1[[#This Row],[2022 Revised 
Population]])/Table1[[#This Row],[2022 Revised 
Population]]</f>
        <v>4.7746371275783038E-3</v>
      </c>
      <c r="M124" s="2" t="s">
        <v>268</v>
      </c>
      <c r="N124" s="2" t="s">
        <v>272</v>
      </c>
      <c r="O124" s="2">
        <v>2</v>
      </c>
      <c r="P124" s="2"/>
      <c r="Q124" s="6">
        <f>2.3*Table1[[#This Row],[RHNA Housing Units Needed]]/Table1[[#This Row],[2023 Preliminary 
Population ]]</f>
        <v>0</v>
      </c>
      <c r="R124"/>
      <c r="S124"/>
      <c r="T124"/>
      <c r="U124"/>
      <c r="V124"/>
    </row>
    <row r="125" spans="1:22" x14ac:dyDescent="0.35">
      <c r="A125" s="7"/>
      <c r="B125" s="15" t="s">
        <v>427</v>
      </c>
      <c r="C125" s="1" t="s">
        <v>167</v>
      </c>
      <c r="D125" s="2" t="s">
        <v>55</v>
      </c>
      <c r="E125" s="2" t="s">
        <v>251</v>
      </c>
      <c r="F125" s="2" t="s">
        <v>290</v>
      </c>
      <c r="G125" s="7">
        <v>2</v>
      </c>
      <c r="H125" s="1" t="s">
        <v>278</v>
      </c>
      <c r="I125" s="9">
        <v>258</v>
      </c>
      <c r="J125" s="9">
        <v>259</v>
      </c>
      <c r="K125" s="9">
        <f>Table1[[#This Row],[2023 Preliminary 
Population ]]-Table1[[#This Row],[2022 Revised 
Population]]</f>
        <v>1</v>
      </c>
      <c r="L125" s="3">
        <f>(Table1[[#This Row],[2023 Preliminary 
Population ]]-Table1[[#This Row],[2022 Revised 
Population]])/Table1[[#This Row],[2022 Revised 
Population]]</f>
        <v>3.875968992248062E-3</v>
      </c>
      <c r="M125" s="2" t="s">
        <v>268</v>
      </c>
      <c r="N125" s="2" t="s">
        <v>272</v>
      </c>
      <c r="O125" s="2">
        <v>1</v>
      </c>
      <c r="P125" s="2"/>
      <c r="Q125" s="6">
        <f>2.3*Table1[[#This Row],[RHNA Housing Units Needed]]/Table1[[#This Row],[2023 Preliminary 
Population ]]</f>
        <v>0</v>
      </c>
      <c r="R125"/>
      <c r="S125"/>
      <c r="T125"/>
      <c r="U125"/>
      <c r="V125"/>
    </row>
    <row r="126" spans="1:22" x14ac:dyDescent="0.35">
      <c r="A126" s="7"/>
      <c r="B126" s="15" t="s">
        <v>428</v>
      </c>
      <c r="C126" s="1" t="s">
        <v>191</v>
      </c>
      <c r="D126" s="2" t="s">
        <v>191</v>
      </c>
      <c r="E126" s="2" t="s">
        <v>248</v>
      </c>
      <c r="F126" s="2" t="s">
        <v>290</v>
      </c>
      <c r="G126" s="7">
        <v>3</v>
      </c>
      <c r="H126" s="1" t="s">
        <v>277</v>
      </c>
      <c r="I126" s="9">
        <v>5717</v>
      </c>
      <c r="J126" s="9">
        <v>5739</v>
      </c>
      <c r="K126" s="9">
        <f>Table1[[#This Row],[2023 Preliminary 
Population ]]-Table1[[#This Row],[2022 Revised 
Population]]</f>
        <v>22</v>
      </c>
      <c r="L126" s="3">
        <f>(Table1[[#This Row],[2023 Preliminary 
Population ]]-Table1[[#This Row],[2022 Revised 
Population]])/Table1[[#This Row],[2022 Revised 
Population]]</f>
        <v>3.8481721182438344E-3</v>
      </c>
      <c r="M126" s="2" t="s">
        <v>268</v>
      </c>
      <c r="N126" s="2" t="s">
        <v>272</v>
      </c>
      <c r="O126" s="2">
        <v>2</v>
      </c>
      <c r="P126" s="2"/>
      <c r="Q126" s="6">
        <f>2.3*Table1[[#This Row],[RHNA Housing Units Needed]]/Table1[[#This Row],[2023 Preliminary 
Population ]]</f>
        <v>0</v>
      </c>
      <c r="R126"/>
      <c r="S126"/>
      <c r="T126"/>
      <c r="U126"/>
      <c r="V126"/>
    </row>
    <row r="127" spans="1:22" x14ac:dyDescent="0.35">
      <c r="A127" s="7">
        <v>1</v>
      </c>
      <c r="B127" s="15" t="s">
        <v>468</v>
      </c>
      <c r="C127" s="1" t="s">
        <v>57</v>
      </c>
      <c r="D127" s="2" t="s">
        <v>57</v>
      </c>
      <c r="E127" s="2" t="s">
        <v>237</v>
      </c>
      <c r="F127" s="2" t="s">
        <v>305</v>
      </c>
      <c r="G127" s="7">
        <v>11</v>
      </c>
      <c r="H127" s="1" t="s">
        <v>283</v>
      </c>
      <c r="I127" s="9">
        <v>10086</v>
      </c>
      <c r="J127" s="9">
        <v>10054</v>
      </c>
      <c r="K127" s="9">
        <f>Table1[[#This Row],[2023 Preliminary 
Population ]]-Table1[[#This Row],[2022 Revised 
Population]]</f>
        <v>-32</v>
      </c>
      <c r="L127" s="18">
        <f>(Table1[[#This Row],[2023 Preliminary 
Population ]]-Table1[[#This Row],[2022 Revised 
Population]])/Table1[[#This Row],[2022 Revised 
Population]]</f>
        <v>-3.1727146539758081E-3</v>
      </c>
      <c r="M127" s="2" t="s">
        <v>266</v>
      </c>
      <c r="N127" s="2" t="s">
        <v>272</v>
      </c>
      <c r="O127" s="2">
        <v>2</v>
      </c>
      <c r="P127" s="2">
        <f>'RHNA Housing Needs'!E99</f>
        <v>481</v>
      </c>
      <c r="Q127" s="6">
        <f>2.3*Table1[[#This Row],[RHNA Housing Units Needed]]/Table1[[#This Row],[2023 Preliminary 
Population ]]</f>
        <v>0.11003580664412174</v>
      </c>
      <c r="R127"/>
      <c r="S127"/>
      <c r="T127"/>
      <c r="U127"/>
      <c r="V127"/>
    </row>
    <row r="128" spans="1:22" x14ac:dyDescent="0.35">
      <c r="A128" s="7"/>
      <c r="B128" s="15" t="s">
        <v>430</v>
      </c>
      <c r="C128" s="1" t="s">
        <v>214</v>
      </c>
      <c r="D128" s="2" t="s">
        <v>403</v>
      </c>
      <c r="E128" s="2" t="s">
        <v>248</v>
      </c>
      <c r="F128" s="2" t="s">
        <v>290</v>
      </c>
      <c r="G128" s="7">
        <v>3</v>
      </c>
      <c r="H128" s="1" t="s">
        <v>277</v>
      </c>
      <c r="I128" s="9">
        <v>1029</v>
      </c>
      <c r="J128" s="9">
        <v>1059</v>
      </c>
      <c r="K128" s="9">
        <f>Table1[[#This Row],[2023 Preliminary 
Population ]]-Table1[[#This Row],[2022 Revised 
Population]]</f>
        <v>30</v>
      </c>
      <c r="L128" s="3">
        <f>(Table1[[#This Row],[2023 Preliminary 
Population ]]-Table1[[#This Row],[2022 Revised 
Population]])/Table1[[#This Row],[2022 Revised 
Population]]</f>
        <v>2.9154518950437316E-2</v>
      </c>
      <c r="M128" s="2" t="s">
        <v>268</v>
      </c>
      <c r="N128" s="2" t="s">
        <v>272</v>
      </c>
      <c r="O128" s="2">
        <v>2</v>
      </c>
      <c r="P128" s="2"/>
      <c r="Q128" s="6">
        <f>2.3*Table1[[#This Row],[RHNA Housing Units Needed]]/Table1[[#This Row],[2023 Preliminary 
Population ]]</f>
        <v>0</v>
      </c>
      <c r="R128"/>
      <c r="S128"/>
      <c r="T128"/>
      <c r="U128"/>
      <c r="V128"/>
    </row>
    <row r="129" spans="1:22" x14ac:dyDescent="0.35">
      <c r="A129" s="7"/>
      <c r="B129" s="15" t="s">
        <v>431</v>
      </c>
      <c r="C129" s="1" t="s">
        <v>153</v>
      </c>
      <c r="D129" s="2" t="s">
        <v>165</v>
      </c>
      <c r="E129" s="2" t="s">
        <v>234</v>
      </c>
      <c r="F129" s="2" t="s">
        <v>292</v>
      </c>
      <c r="G129" s="7">
        <v>6</v>
      </c>
      <c r="H129" s="1" t="s">
        <v>276</v>
      </c>
      <c r="I129" s="9">
        <v>19647</v>
      </c>
      <c r="J129" s="9">
        <v>19659</v>
      </c>
      <c r="K129" s="9">
        <f>Table1[[#This Row],[2023 Preliminary 
Population ]]-Table1[[#This Row],[2022 Revised 
Population]]</f>
        <v>12</v>
      </c>
      <c r="L129" s="3">
        <f>(Table1[[#This Row],[2023 Preliminary 
Population ]]-Table1[[#This Row],[2022 Revised 
Population]])/Table1[[#This Row],[2022 Revised 
Population]]</f>
        <v>6.1078027179722091E-4</v>
      </c>
      <c r="M129" s="2" t="s">
        <v>268</v>
      </c>
      <c r="N129" s="2" t="s">
        <v>273</v>
      </c>
      <c r="O129" s="2">
        <v>3</v>
      </c>
      <c r="P129" s="2"/>
      <c r="Q129" s="6">
        <f>2.3*Table1[[#This Row],[RHNA Housing Units Needed]]/Table1[[#This Row],[2023 Preliminary 
Population ]]</f>
        <v>0</v>
      </c>
      <c r="R129"/>
      <c r="S129"/>
      <c r="T129"/>
      <c r="U129"/>
      <c r="V129"/>
    </row>
    <row r="130" spans="1:22" x14ac:dyDescent="0.35">
      <c r="A130" s="7"/>
      <c r="B130" s="15" t="s">
        <v>432</v>
      </c>
      <c r="C130" s="1" t="s">
        <v>32</v>
      </c>
      <c r="D130" s="2" t="s">
        <v>32</v>
      </c>
      <c r="E130" s="2" t="s">
        <v>234</v>
      </c>
      <c r="F130" s="2" t="s">
        <v>290</v>
      </c>
      <c r="G130" s="7">
        <v>6</v>
      </c>
      <c r="H130" s="1" t="s">
        <v>276</v>
      </c>
      <c r="I130" s="9">
        <v>21434</v>
      </c>
      <c r="J130" s="9">
        <v>21356</v>
      </c>
      <c r="K130" s="9">
        <f>Table1[[#This Row],[2023 Preliminary 
Population ]]-Table1[[#This Row],[2022 Revised 
Population]]</f>
        <v>-78</v>
      </c>
      <c r="L130" s="3">
        <f>(Table1[[#This Row],[2023 Preliminary 
Population ]]-Table1[[#This Row],[2022 Revised 
Population]])/Table1[[#This Row],[2022 Revised 
Population]]</f>
        <v>-3.6390781002146122E-3</v>
      </c>
      <c r="M130" s="2" t="s">
        <v>266</v>
      </c>
      <c r="N130" s="2" t="s">
        <v>273</v>
      </c>
      <c r="O130" s="2">
        <v>3</v>
      </c>
      <c r="P130" s="2"/>
      <c r="Q130" s="6">
        <f>2.3*Table1[[#This Row],[RHNA Housing Units Needed]]/Table1[[#This Row],[2023 Preliminary 
Population ]]</f>
        <v>0</v>
      </c>
      <c r="R130"/>
      <c r="S130"/>
      <c r="T130"/>
      <c r="U130"/>
      <c r="V130"/>
    </row>
    <row r="131" spans="1:22" x14ac:dyDescent="0.35">
      <c r="A131" s="7"/>
      <c r="B131" s="15" t="s">
        <v>433</v>
      </c>
      <c r="C131" s="1" t="s">
        <v>113</v>
      </c>
      <c r="D131" s="2" t="s">
        <v>38</v>
      </c>
      <c r="E131" s="2" t="s">
        <v>234</v>
      </c>
      <c r="F131" s="2" t="s">
        <v>290</v>
      </c>
      <c r="G131" s="7">
        <v>6</v>
      </c>
      <c r="H131" s="1" t="s">
        <v>276</v>
      </c>
      <c r="I131" s="9">
        <v>442</v>
      </c>
      <c r="J131" s="9">
        <v>430</v>
      </c>
      <c r="K131" s="9">
        <f>Table1[[#This Row],[2023 Preliminary 
Population ]]-Table1[[#This Row],[2022 Revised 
Population]]</f>
        <v>-12</v>
      </c>
      <c r="L131" s="3">
        <f>(Table1[[#This Row],[2023 Preliminary 
Population ]]-Table1[[#This Row],[2022 Revised 
Population]])/Table1[[#This Row],[2022 Revised 
Population]]</f>
        <v>-2.7149321266968326E-2</v>
      </c>
      <c r="M131" s="2" t="s">
        <v>266</v>
      </c>
      <c r="N131" s="2" t="s">
        <v>272</v>
      </c>
      <c r="O131" s="2">
        <v>1</v>
      </c>
      <c r="P131" s="2"/>
      <c r="Q131" s="6">
        <f>2.3*Table1[[#This Row],[RHNA Housing Units Needed]]/Table1[[#This Row],[2023 Preliminary 
Population ]]</f>
        <v>0</v>
      </c>
      <c r="R131"/>
      <c r="S131"/>
      <c r="T131"/>
      <c r="U131"/>
      <c r="V131"/>
    </row>
    <row r="132" spans="1:22" x14ac:dyDescent="0.35">
      <c r="A132" s="7"/>
      <c r="B132" s="15" t="s">
        <v>434</v>
      </c>
      <c r="C132" s="1" t="s">
        <v>148</v>
      </c>
      <c r="D132" s="2" t="s">
        <v>148</v>
      </c>
      <c r="E132" s="2" t="s">
        <v>249</v>
      </c>
      <c r="F132" s="2" t="s">
        <v>290</v>
      </c>
      <c r="G132" s="7">
        <v>6</v>
      </c>
      <c r="H132" s="1" t="s">
        <v>276</v>
      </c>
      <c r="I132" s="9">
        <v>2158</v>
      </c>
      <c r="J132" s="9">
        <v>2160</v>
      </c>
      <c r="K132" s="9">
        <f>Table1[[#This Row],[2023 Preliminary 
Population ]]-Table1[[#This Row],[2022 Revised 
Population]]</f>
        <v>2</v>
      </c>
      <c r="L132" s="3">
        <f>(Table1[[#This Row],[2023 Preliminary 
Population ]]-Table1[[#This Row],[2022 Revised 
Population]])/Table1[[#This Row],[2022 Revised 
Population]]</f>
        <v>9.2678405931417981E-4</v>
      </c>
      <c r="M132" s="2" t="s">
        <v>268</v>
      </c>
      <c r="N132" s="2" t="s">
        <v>272</v>
      </c>
      <c r="O132" s="2">
        <v>2</v>
      </c>
      <c r="P132" s="2"/>
      <c r="Q132" s="6">
        <f>2.3*Table1[[#This Row],[RHNA Housing Units Needed]]/Table1[[#This Row],[2023 Preliminary 
Population ]]</f>
        <v>0</v>
      </c>
      <c r="R132"/>
      <c r="S132"/>
      <c r="T132"/>
      <c r="U132"/>
      <c r="V132"/>
    </row>
    <row r="133" spans="1:22" x14ac:dyDescent="0.35">
      <c r="A133" s="7">
        <v>2</v>
      </c>
      <c r="B133" s="15" t="s">
        <v>419</v>
      </c>
      <c r="C133" s="1" t="s">
        <v>55</v>
      </c>
      <c r="D133" s="2" t="s">
        <v>55</v>
      </c>
      <c r="E133" s="2" t="s">
        <v>251</v>
      </c>
      <c r="F133" s="2" t="s">
        <v>290</v>
      </c>
      <c r="G133" s="7">
        <v>2</v>
      </c>
      <c r="H133" s="1" t="s">
        <v>278</v>
      </c>
      <c r="I133" s="9">
        <v>3214</v>
      </c>
      <c r="J133" s="9">
        <v>3199</v>
      </c>
      <c r="K133" s="9">
        <f>Table1[[#This Row],[2023 Preliminary 
Population ]]-Table1[[#This Row],[2022 Revised 
Population]]</f>
        <v>-15</v>
      </c>
      <c r="L133" s="3">
        <f>(Table1[[#This Row],[2023 Preliminary 
Population ]]-Table1[[#This Row],[2022 Revised 
Population]])/Table1[[#This Row],[2022 Revised 
Population]]</f>
        <v>-4.667081518357187E-3</v>
      </c>
      <c r="M133" s="2" t="s">
        <v>266</v>
      </c>
      <c r="N133" s="2" t="s">
        <v>272</v>
      </c>
      <c r="O133" s="2">
        <v>2</v>
      </c>
      <c r="P133" s="2">
        <f>'RHNA Housing Needs'!E249</f>
        <v>195</v>
      </c>
      <c r="Q133" s="6">
        <f>2.3*Table1[[#This Row],[RHNA Housing Units Needed]]/Table1[[#This Row],[2023 Preliminary 
Population ]]</f>
        <v>0.14020006251953734</v>
      </c>
      <c r="R133"/>
      <c r="S133"/>
      <c r="T133"/>
      <c r="U133"/>
      <c r="V133"/>
    </row>
    <row r="134" spans="1:22" x14ac:dyDescent="0.35">
      <c r="A134" s="7">
        <v>1</v>
      </c>
      <c r="B134" s="15" t="s">
        <v>518</v>
      </c>
      <c r="C134" s="1" t="s">
        <v>122</v>
      </c>
      <c r="D134" s="2" t="s">
        <v>122</v>
      </c>
      <c r="E134" s="2" t="s">
        <v>232</v>
      </c>
      <c r="F134" s="2" t="s">
        <v>305</v>
      </c>
      <c r="G134" s="7">
        <v>10</v>
      </c>
      <c r="H134" s="1" t="s">
        <v>275</v>
      </c>
      <c r="I134" s="9">
        <v>1915</v>
      </c>
      <c r="J134" s="9">
        <v>1913</v>
      </c>
      <c r="K134" s="9">
        <f>Table1[[#This Row],[2023 Preliminary 
Population ]]-Table1[[#This Row],[2022 Revised 
Population]]</f>
        <v>-2</v>
      </c>
      <c r="L134" s="18">
        <f>(Table1[[#This Row],[2023 Preliminary 
Population ]]-Table1[[#This Row],[2022 Revised 
Population]])/Table1[[#This Row],[2022 Revised 
Population]]</f>
        <v>-1.0443864229765013E-3</v>
      </c>
      <c r="M134" s="2" t="s">
        <v>266</v>
      </c>
      <c r="N134" s="2" t="s">
        <v>272</v>
      </c>
      <c r="O134" s="2">
        <v>2</v>
      </c>
      <c r="P134" s="2">
        <f>'RHNA Housing Needs'!E129</f>
        <v>33</v>
      </c>
      <c r="Q134" s="6">
        <f>2.3*Table1[[#This Row],[RHNA Housing Units Needed]]/Table1[[#This Row],[2023 Preliminary 
Population ]]</f>
        <v>3.9675901725039202E-2</v>
      </c>
      <c r="R134"/>
      <c r="S134"/>
      <c r="T134"/>
      <c r="U134"/>
      <c r="V134"/>
    </row>
    <row r="135" spans="1:22" x14ac:dyDescent="0.35">
      <c r="A135" s="7"/>
      <c r="B135" s="15" t="s">
        <v>437</v>
      </c>
      <c r="C135" s="1" t="s">
        <v>144</v>
      </c>
      <c r="D135" s="2" t="s">
        <v>144</v>
      </c>
      <c r="E135" s="2" t="s">
        <v>249</v>
      </c>
      <c r="F135" s="2" t="s">
        <v>290</v>
      </c>
      <c r="G135" s="7">
        <v>6</v>
      </c>
      <c r="H135" s="1" t="s">
        <v>276</v>
      </c>
      <c r="I135" s="9">
        <v>39436</v>
      </c>
      <c r="J135" s="9">
        <v>39507</v>
      </c>
      <c r="K135" s="9">
        <f>Table1[[#This Row],[2023 Preliminary 
Population ]]-Table1[[#This Row],[2022 Revised 
Population]]</f>
        <v>71</v>
      </c>
      <c r="L135" s="3">
        <f>(Table1[[#This Row],[2023 Preliminary 
Population ]]-Table1[[#This Row],[2022 Revised 
Population]])/Table1[[#This Row],[2022 Revised 
Population]]</f>
        <v>1.8003854346282583E-3</v>
      </c>
      <c r="M135" s="2" t="s">
        <v>268</v>
      </c>
      <c r="N135" s="2" t="s">
        <v>272</v>
      </c>
      <c r="O135" s="2">
        <v>3</v>
      </c>
      <c r="P135" s="2"/>
      <c r="Q135" s="6">
        <f>2.3*Table1[[#This Row],[RHNA Housing Units Needed]]/Table1[[#This Row],[2023 Preliminary 
Population ]]</f>
        <v>0</v>
      </c>
      <c r="R135"/>
      <c r="S135"/>
      <c r="T135"/>
      <c r="U135"/>
      <c r="V135"/>
    </row>
    <row r="136" spans="1:22" x14ac:dyDescent="0.35">
      <c r="A136" s="7"/>
      <c r="B136" s="15" t="s">
        <v>438</v>
      </c>
      <c r="C136" s="1" t="s">
        <v>20</v>
      </c>
      <c r="D136" s="2" t="s">
        <v>439</v>
      </c>
      <c r="E136" s="2" t="s">
        <v>234</v>
      </c>
      <c r="F136" s="2" t="s">
        <v>290</v>
      </c>
      <c r="G136" s="7">
        <v>6</v>
      </c>
      <c r="H136" s="1" t="s">
        <v>276</v>
      </c>
      <c r="I136" s="9">
        <v>3175</v>
      </c>
      <c r="J136" s="9">
        <v>3124</v>
      </c>
      <c r="K136" s="9">
        <f>Table1[[#This Row],[2023 Preliminary 
Population ]]-Table1[[#This Row],[2022 Revised 
Population]]</f>
        <v>-51</v>
      </c>
      <c r="L136" s="3">
        <f>(Table1[[#This Row],[2023 Preliminary 
Population ]]-Table1[[#This Row],[2022 Revised 
Population]])/Table1[[#This Row],[2022 Revised 
Population]]</f>
        <v>-1.6062992125984252E-2</v>
      </c>
      <c r="M136" s="2" t="s">
        <v>266</v>
      </c>
      <c r="N136" s="2" t="s">
        <v>273</v>
      </c>
      <c r="O136" s="2">
        <v>2</v>
      </c>
      <c r="P136" s="2"/>
      <c r="Q136" s="6">
        <f>2.3*Table1[[#This Row],[RHNA Housing Units Needed]]/Table1[[#This Row],[2023 Preliminary 
Population ]]</f>
        <v>0</v>
      </c>
      <c r="R136"/>
      <c r="S136"/>
      <c r="T136"/>
      <c r="U136"/>
      <c r="V136"/>
    </row>
    <row r="137" spans="1:22" x14ac:dyDescent="0.35">
      <c r="A137" s="7"/>
      <c r="B137" s="15" t="s">
        <v>440</v>
      </c>
      <c r="C137" s="1" t="s">
        <v>83</v>
      </c>
      <c r="D137" s="2" t="s">
        <v>441</v>
      </c>
      <c r="E137" s="2" t="s">
        <v>234</v>
      </c>
      <c r="F137" s="2" t="s">
        <v>292</v>
      </c>
      <c r="G137" s="7">
        <v>6</v>
      </c>
      <c r="H137" s="1" t="s">
        <v>276</v>
      </c>
      <c r="I137" s="9">
        <v>3474</v>
      </c>
      <c r="J137" s="9">
        <v>3474</v>
      </c>
      <c r="K137" s="9">
        <f>Table1[[#This Row],[2023 Preliminary 
Population ]]-Table1[[#This Row],[2022 Revised 
Population]]</f>
        <v>0</v>
      </c>
      <c r="L137" s="3">
        <f>(Table1[[#This Row],[2023 Preliminary 
Population ]]-Table1[[#This Row],[2022 Revised 
Population]])/Table1[[#This Row],[2022 Revised 
Population]]</f>
        <v>0</v>
      </c>
      <c r="M137" s="2" t="s">
        <v>267</v>
      </c>
      <c r="N137" s="2" t="s">
        <v>273</v>
      </c>
      <c r="O137" s="2">
        <v>2</v>
      </c>
      <c r="P137" s="2"/>
      <c r="Q137" s="6">
        <f>2.3*Table1[[#This Row],[RHNA Housing Units Needed]]/Table1[[#This Row],[2023 Preliminary 
Population ]]</f>
        <v>0</v>
      </c>
      <c r="R137"/>
      <c r="S137"/>
      <c r="T137"/>
      <c r="U137"/>
      <c r="V137"/>
    </row>
    <row r="138" spans="1:22" x14ac:dyDescent="0.35">
      <c r="A138" s="7"/>
      <c r="B138" s="15" t="s">
        <v>442</v>
      </c>
      <c r="C138" s="1" t="s">
        <v>156</v>
      </c>
      <c r="D138" s="2" t="s">
        <v>156</v>
      </c>
      <c r="E138" s="2" t="s">
        <v>234</v>
      </c>
      <c r="F138" s="2" t="s">
        <v>290</v>
      </c>
      <c r="G138" s="7">
        <v>6</v>
      </c>
      <c r="H138" s="1" t="s">
        <v>276</v>
      </c>
      <c r="I138" s="9">
        <v>2425</v>
      </c>
      <c r="J138" s="9">
        <v>2423</v>
      </c>
      <c r="K138" s="9">
        <f>Table1[[#This Row],[2023 Preliminary 
Population ]]-Table1[[#This Row],[2022 Revised 
Population]]</f>
        <v>-2</v>
      </c>
      <c r="L138" s="3">
        <f>(Table1[[#This Row],[2023 Preliminary 
Population ]]-Table1[[#This Row],[2022 Revised 
Population]])/Table1[[#This Row],[2022 Revised 
Population]]</f>
        <v>-8.2474226804123715E-4</v>
      </c>
      <c r="M138" s="2" t="s">
        <v>266</v>
      </c>
      <c r="N138" s="2" t="s">
        <v>273</v>
      </c>
      <c r="O138" s="2">
        <v>2</v>
      </c>
      <c r="P138" s="2"/>
      <c r="Q138" s="6">
        <f>2.3*Table1[[#This Row],[RHNA Housing Units Needed]]/Table1[[#This Row],[2023 Preliminary 
Population ]]</f>
        <v>0</v>
      </c>
      <c r="R138"/>
      <c r="S138"/>
      <c r="T138"/>
      <c r="U138"/>
      <c r="V138"/>
    </row>
    <row r="139" spans="1:22" x14ac:dyDescent="0.35">
      <c r="A139" s="7"/>
      <c r="B139" s="15" t="s">
        <v>443</v>
      </c>
      <c r="C139" s="1" t="s">
        <v>203</v>
      </c>
      <c r="D139" s="2" t="s">
        <v>203</v>
      </c>
      <c r="E139" s="2" t="s">
        <v>234</v>
      </c>
      <c r="F139" s="2" t="s">
        <v>290</v>
      </c>
      <c r="G139" s="7">
        <v>6</v>
      </c>
      <c r="H139" s="1" t="s">
        <v>276</v>
      </c>
      <c r="I139" s="9">
        <v>3072</v>
      </c>
      <c r="J139" s="9">
        <v>3087</v>
      </c>
      <c r="K139" s="9">
        <f>Table1[[#This Row],[2023 Preliminary 
Population ]]-Table1[[#This Row],[2022 Revised 
Population]]</f>
        <v>15</v>
      </c>
      <c r="L139" s="3">
        <f>(Table1[[#This Row],[2023 Preliminary 
Population ]]-Table1[[#This Row],[2022 Revised 
Population]])/Table1[[#This Row],[2022 Revised 
Population]]</f>
        <v>4.8828125E-3</v>
      </c>
      <c r="M139" s="2" t="s">
        <v>268</v>
      </c>
      <c r="N139" s="2" t="s">
        <v>273</v>
      </c>
      <c r="O139" s="2">
        <v>2</v>
      </c>
      <c r="P139" s="2"/>
      <c r="Q139" s="6">
        <f>2.3*Table1[[#This Row],[RHNA Housing Units Needed]]/Table1[[#This Row],[2023 Preliminary 
Population ]]</f>
        <v>0</v>
      </c>
      <c r="R139"/>
      <c r="S139"/>
      <c r="T139"/>
      <c r="U139"/>
      <c r="V139"/>
    </row>
    <row r="140" spans="1:22" x14ac:dyDescent="0.35">
      <c r="A140" s="7"/>
      <c r="B140" s="15" t="s">
        <v>444</v>
      </c>
      <c r="C140" s="1" t="s">
        <v>61</v>
      </c>
      <c r="D140" s="2" t="s">
        <v>441</v>
      </c>
      <c r="E140" s="2" t="s">
        <v>234</v>
      </c>
      <c r="F140" s="2" t="s">
        <v>292</v>
      </c>
      <c r="G140" s="7">
        <v>6</v>
      </c>
      <c r="H140" s="1" t="s">
        <v>276</v>
      </c>
      <c r="I140" s="9">
        <v>5011</v>
      </c>
      <c r="J140" s="9">
        <v>5041</v>
      </c>
      <c r="K140" s="9">
        <f>Table1[[#This Row],[2023 Preliminary 
Population ]]-Table1[[#This Row],[2022 Revised 
Population]]</f>
        <v>30</v>
      </c>
      <c r="L140" s="3">
        <f>(Table1[[#This Row],[2023 Preliminary 
Population ]]-Table1[[#This Row],[2022 Revised 
Population]])/Table1[[#This Row],[2022 Revised 
Population]]</f>
        <v>5.9868289762522453E-3</v>
      </c>
      <c r="M140" s="2" t="s">
        <v>268</v>
      </c>
      <c r="N140" s="2" t="s">
        <v>273</v>
      </c>
      <c r="O140" s="2">
        <v>2</v>
      </c>
      <c r="P140" s="2"/>
      <c r="Q140" s="6">
        <f>2.3*Table1[[#This Row],[RHNA Housing Units Needed]]/Table1[[#This Row],[2023 Preliminary 
Population ]]</f>
        <v>0</v>
      </c>
      <c r="R140"/>
      <c r="S140"/>
      <c r="T140"/>
      <c r="U140"/>
      <c r="V140"/>
    </row>
    <row r="141" spans="1:22" x14ac:dyDescent="0.35">
      <c r="A141" s="7"/>
      <c r="B141" s="15" t="s">
        <v>445</v>
      </c>
      <c r="C141" s="1" t="s">
        <v>64</v>
      </c>
      <c r="D141" s="2" t="s">
        <v>64</v>
      </c>
      <c r="E141" s="2" t="s">
        <v>243</v>
      </c>
      <c r="F141" s="2" t="s">
        <v>290</v>
      </c>
      <c r="G141" s="7">
        <v>9</v>
      </c>
      <c r="H141" s="1" t="s">
        <v>274</v>
      </c>
      <c r="I141" s="9">
        <v>22892</v>
      </c>
      <c r="J141" s="9">
        <v>22906</v>
      </c>
      <c r="K141" s="9">
        <f>Table1[[#This Row],[2023 Preliminary 
Population ]]-Table1[[#This Row],[2022 Revised 
Population]]</f>
        <v>14</v>
      </c>
      <c r="L141" s="3">
        <f>(Table1[[#This Row],[2023 Preliminary 
Population ]]-Table1[[#This Row],[2022 Revised 
Population]])/Table1[[#This Row],[2022 Revised 
Population]]</f>
        <v>6.1156735977634113E-4</v>
      </c>
      <c r="M141" s="2" t="s">
        <v>268</v>
      </c>
      <c r="N141" s="2" t="s">
        <v>272</v>
      </c>
      <c r="O141" s="2">
        <v>3</v>
      </c>
      <c r="P141" s="2"/>
      <c r="Q141" s="6">
        <f>2.3*Table1[[#This Row],[RHNA Housing Units Needed]]/Table1[[#This Row],[2023 Preliminary 
Population ]]</f>
        <v>0</v>
      </c>
      <c r="R141"/>
      <c r="S141"/>
      <c r="T141"/>
      <c r="U141"/>
      <c r="V141"/>
    </row>
    <row r="142" spans="1:22" x14ac:dyDescent="0.35">
      <c r="A142" s="7"/>
      <c r="B142" s="15" t="s">
        <v>447</v>
      </c>
      <c r="C142" s="1" t="s">
        <v>94</v>
      </c>
      <c r="D142" s="2" t="s">
        <v>446</v>
      </c>
      <c r="E142" s="2" t="s">
        <v>243</v>
      </c>
      <c r="F142" s="2" t="s">
        <v>290</v>
      </c>
      <c r="G142" s="7">
        <v>9</v>
      </c>
      <c r="H142" s="1" t="s">
        <v>274</v>
      </c>
      <c r="I142" s="9">
        <v>409</v>
      </c>
      <c r="J142" s="9">
        <v>397</v>
      </c>
      <c r="K142" s="9">
        <f>Table1[[#This Row],[2023 Preliminary 
Population ]]-Table1[[#This Row],[2022 Revised 
Population]]</f>
        <v>-12</v>
      </c>
      <c r="L142" s="3">
        <f>(Table1[[#This Row],[2023 Preliminary 
Population ]]-Table1[[#This Row],[2022 Revised 
Population]])/Table1[[#This Row],[2022 Revised 
Population]]</f>
        <v>-2.9339853300733496E-2</v>
      </c>
      <c r="M142" s="2" t="s">
        <v>266</v>
      </c>
      <c r="N142" s="2" t="s">
        <v>272</v>
      </c>
      <c r="O142" s="2">
        <v>1</v>
      </c>
      <c r="P142" s="2"/>
      <c r="Q142" s="6">
        <f>2.3*Table1[[#This Row],[RHNA Housing Units Needed]]/Table1[[#This Row],[2023 Preliminary 
Population ]]</f>
        <v>0</v>
      </c>
      <c r="R142"/>
      <c r="S142"/>
      <c r="T142"/>
      <c r="U142"/>
      <c r="V142"/>
    </row>
    <row r="143" spans="1:22" x14ac:dyDescent="0.35">
      <c r="A143" s="7"/>
      <c r="B143" s="15" t="s">
        <v>448</v>
      </c>
      <c r="C143" s="1" t="s">
        <v>158</v>
      </c>
      <c r="D143" s="2" t="s">
        <v>158</v>
      </c>
      <c r="E143" s="2" t="s">
        <v>243</v>
      </c>
      <c r="F143" s="2" t="s">
        <v>290</v>
      </c>
      <c r="G143" s="7">
        <v>9</v>
      </c>
      <c r="H143" s="1" t="s">
        <v>274</v>
      </c>
      <c r="I143" s="9">
        <v>776</v>
      </c>
      <c r="J143" s="9">
        <v>769</v>
      </c>
      <c r="K143" s="9">
        <f>Table1[[#This Row],[2023 Preliminary 
Population ]]-Table1[[#This Row],[2022 Revised 
Population]]</f>
        <v>-7</v>
      </c>
      <c r="L143" s="3">
        <f>(Table1[[#This Row],[2023 Preliminary 
Population ]]-Table1[[#This Row],[2022 Revised 
Population]])/Table1[[#This Row],[2022 Revised 
Population]]</f>
        <v>-9.0206185567010301E-3</v>
      </c>
      <c r="M143" s="2" t="s">
        <v>266</v>
      </c>
      <c r="N143" s="2" t="s">
        <v>272</v>
      </c>
      <c r="O143" s="2">
        <v>1</v>
      </c>
      <c r="P143" s="2"/>
      <c r="Q143" s="6">
        <f>2.3*Table1[[#This Row],[RHNA Housing Units Needed]]/Table1[[#This Row],[2023 Preliminary 
Population ]]</f>
        <v>0</v>
      </c>
      <c r="R143"/>
      <c r="S143"/>
      <c r="T143"/>
      <c r="U143"/>
      <c r="V143"/>
    </row>
    <row r="144" spans="1:22" x14ac:dyDescent="0.35">
      <c r="A144" s="7">
        <v>1</v>
      </c>
      <c r="B144" s="15" t="s">
        <v>449</v>
      </c>
      <c r="C144" s="1" t="s">
        <v>91</v>
      </c>
      <c r="D144" s="2" t="s">
        <v>91</v>
      </c>
      <c r="E144" s="2" t="s">
        <v>256</v>
      </c>
      <c r="F144" s="2" t="s">
        <v>305</v>
      </c>
      <c r="G144" s="7">
        <v>9</v>
      </c>
      <c r="H144" s="1" t="s">
        <v>274</v>
      </c>
      <c r="I144" s="9">
        <v>2442</v>
      </c>
      <c r="J144" s="9">
        <v>2441</v>
      </c>
      <c r="K144" s="9">
        <f>Table1[[#This Row],[2023 Preliminary 
Population ]]-Table1[[#This Row],[2022 Revised 
Population]]</f>
        <v>-1</v>
      </c>
      <c r="L144" s="18">
        <f>(Table1[[#This Row],[2023 Preliminary 
Population ]]-Table1[[#This Row],[2022 Revised 
Population]])/Table1[[#This Row],[2022 Revised 
Population]]</f>
        <v>-4.0950040950040953E-4</v>
      </c>
      <c r="M144" s="2" t="s">
        <v>266</v>
      </c>
      <c r="N144" s="2" t="s">
        <v>272</v>
      </c>
      <c r="O144" s="2">
        <v>2</v>
      </c>
      <c r="P144" s="2">
        <f>'RHNA Housing Needs'!E19</f>
        <v>41</v>
      </c>
      <c r="Q144" s="6">
        <f>2.3*Table1[[#This Row],[RHNA Housing Units Needed]]/Table1[[#This Row],[2023 Preliminary 
Population ]]</f>
        <v>3.8631708316263828E-2</v>
      </c>
      <c r="R144"/>
      <c r="S144"/>
      <c r="T144"/>
      <c r="U144"/>
      <c r="V144"/>
    </row>
    <row r="145" spans="1:22" x14ac:dyDescent="0.35">
      <c r="A145" s="7"/>
      <c r="B145" s="15" t="s">
        <v>450</v>
      </c>
      <c r="C145" s="1" t="s">
        <v>140</v>
      </c>
      <c r="D145" s="2" t="s">
        <v>170</v>
      </c>
      <c r="E145" s="2" t="s">
        <v>243</v>
      </c>
      <c r="F145" s="2" t="s">
        <v>290</v>
      </c>
      <c r="G145" s="7">
        <v>9</v>
      </c>
      <c r="H145" s="1" t="s">
        <v>274</v>
      </c>
      <c r="I145" s="9">
        <v>739</v>
      </c>
      <c r="J145" s="9">
        <v>739</v>
      </c>
      <c r="K145" s="9">
        <f>Table1[[#This Row],[2023 Preliminary 
Population ]]-Table1[[#This Row],[2022 Revised 
Population]]</f>
        <v>0</v>
      </c>
      <c r="L145" s="3">
        <f>(Table1[[#This Row],[2023 Preliminary 
Population ]]-Table1[[#This Row],[2022 Revised 
Population]])/Table1[[#This Row],[2022 Revised 
Population]]</f>
        <v>0</v>
      </c>
      <c r="M145" s="2" t="s">
        <v>267</v>
      </c>
      <c r="N145" s="2" t="s">
        <v>272</v>
      </c>
      <c r="O145" s="2">
        <v>1</v>
      </c>
      <c r="P145" s="2"/>
      <c r="Q145" s="6">
        <f>2.3*Table1[[#This Row],[RHNA Housing Units Needed]]/Table1[[#This Row],[2023 Preliminary 
Population ]]</f>
        <v>0</v>
      </c>
      <c r="R145"/>
      <c r="S145"/>
      <c r="T145"/>
      <c r="U145"/>
      <c r="V145"/>
    </row>
    <row r="146" spans="1:22" x14ac:dyDescent="0.35">
      <c r="A146" s="7"/>
      <c r="B146" s="15" t="s">
        <v>451</v>
      </c>
      <c r="C146" s="1" t="s">
        <v>170</v>
      </c>
      <c r="D146" s="2" t="s">
        <v>170</v>
      </c>
      <c r="E146" s="2" t="s">
        <v>243</v>
      </c>
      <c r="F146" s="2" t="s">
        <v>290</v>
      </c>
      <c r="G146" s="7">
        <v>9</v>
      </c>
      <c r="H146" s="1" t="s">
        <v>274</v>
      </c>
      <c r="I146" s="9">
        <v>830</v>
      </c>
      <c r="J146" s="9">
        <v>853</v>
      </c>
      <c r="K146" s="9">
        <f>Table1[[#This Row],[2023 Preliminary 
Population ]]-Table1[[#This Row],[2022 Revised 
Population]]</f>
        <v>23</v>
      </c>
      <c r="L146" s="3">
        <f>(Table1[[#This Row],[2023 Preliminary 
Population ]]-Table1[[#This Row],[2022 Revised 
Population]])/Table1[[#This Row],[2022 Revised 
Population]]</f>
        <v>2.7710843373493974E-2</v>
      </c>
      <c r="M146" s="2" t="s">
        <v>268</v>
      </c>
      <c r="N146" s="2" t="s">
        <v>272</v>
      </c>
      <c r="O146" s="2">
        <v>1</v>
      </c>
      <c r="P146" s="2"/>
      <c r="Q146" s="6">
        <f>2.3*Table1[[#This Row],[RHNA Housing Units Needed]]/Table1[[#This Row],[2023 Preliminary 
Population ]]</f>
        <v>0</v>
      </c>
      <c r="R146"/>
      <c r="S146"/>
      <c r="T146"/>
      <c r="U146"/>
      <c r="V146"/>
    </row>
    <row r="147" spans="1:22" x14ac:dyDescent="0.35">
      <c r="A147" s="7"/>
      <c r="B147" s="15" t="s">
        <v>452</v>
      </c>
      <c r="C147" s="1" t="s">
        <v>69</v>
      </c>
      <c r="D147" s="2" t="s">
        <v>91</v>
      </c>
      <c r="E147" s="2" t="s">
        <v>256</v>
      </c>
      <c r="F147" s="2" t="s">
        <v>305</v>
      </c>
      <c r="G147" s="7">
        <v>9</v>
      </c>
      <c r="H147" s="1" t="s">
        <v>274</v>
      </c>
      <c r="I147" s="9">
        <v>246</v>
      </c>
      <c r="J147" s="9">
        <v>248</v>
      </c>
      <c r="K147" s="9">
        <f>Table1[[#This Row],[2023 Preliminary 
Population ]]-Table1[[#This Row],[2022 Revised 
Population]]</f>
        <v>2</v>
      </c>
      <c r="L147" s="3">
        <f>(Table1[[#This Row],[2023 Preliminary 
Population ]]-Table1[[#This Row],[2022 Revised 
Population]])/Table1[[#This Row],[2022 Revised 
Population]]</f>
        <v>8.130081300813009E-3</v>
      </c>
      <c r="M147" s="2" t="s">
        <v>268</v>
      </c>
      <c r="N147" s="2" t="s">
        <v>272</v>
      </c>
      <c r="O147" s="2">
        <v>1</v>
      </c>
      <c r="P147" s="2"/>
      <c r="Q147" s="6">
        <f>2.3*Table1[[#This Row],[RHNA Housing Units Needed]]/Table1[[#This Row],[2023 Preliminary 
Population ]]</f>
        <v>0</v>
      </c>
      <c r="R147"/>
      <c r="S147"/>
      <c r="T147"/>
      <c r="U147"/>
      <c r="V147"/>
    </row>
    <row r="148" spans="1:22" x14ac:dyDescent="0.35">
      <c r="A148" s="7"/>
      <c r="B148" s="15" t="s">
        <v>453</v>
      </c>
      <c r="C148" s="1" t="s">
        <v>454</v>
      </c>
      <c r="D148" s="2" t="s">
        <v>135</v>
      </c>
      <c r="E148" s="2" t="s">
        <v>24</v>
      </c>
      <c r="F148" s="2" t="s">
        <v>290</v>
      </c>
      <c r="G148" s="7">
        <v>1</v>
      </c>
      <c r="H148" s="1" t="s">
        <v>280</v>
      </c>
      <c r="I148" s="9">
        <v>10145</v>
      </c>
      <c r="J148" s="9">
        <v>10137</v>
      </c>
      <c r="K148" s="9">
        <f>Table1[[#This Row],[2023 Preliminary 
Population ]]-Table1[[#This Row],[2022 Revised 
Population]]</f>
        <v>-8</v>
      </c>
      <c r="L148" s="3">
        <f>(Table1[[#This Row],[2023 Preliminary 
Population ]]-Table1[[#This Row],[2022 Revised 
Population]])/Table1[[#This Row],[2022 Revised 
Population]]</f>
        <v>-7.8856579595860032E-4</v>
      </c>
      <c r="M148" s="2" t="s">
        <v>266</v>
      </c>
      <c r="N148" s="2" t="s">
        <v>272</v>
      </c>
      <c r="O148" s="2">
        <v>3</v>
      </c>
      <c r="P148" s="2"/>
      <c r="Q148" s="6">
        <f>2.3*Table1[[#This Row],[RHNA Housing Units Needed]]/Table1[[#This Row],[2023 Preliminary 
Population ]]</f>
        <v>0</v>
      </c>
      <c r="R148"/>
      <c r="S148"/>
      <c r="T148"/>
      <c r="U148"/>
      <c r="V148"/>
    </row>
    <row r="149" spans="1:22" x14ac:dyDescent="0.35">
      <c r="A149" s="7">
        <v>1</v>
      </c>
      <c r="B149" s="15" t="s">
        <v>455</v>
      </c>
      <c r="C149" s="1" t="s">
        <v>108</v>
      </c>
      <c r="D149" s="2" t="s">
        <v>108</v>
      </c>
      <c r="E149" s="2" t="s">
        <v>246</v>
      </c>
      <c r="F149" s="2" t="s">
        <v>305</v>
      </c>
      <c r="G149" s="7">
        <v>10</v>
      </c>
      <c r="H149" s="1" t="s">
        <v>275</v>
      </c>
      <c r="I149" s="9">
        <v>2726</v>
      </c>
      <c r="J149" s="9">
        <v>2689</v>
      </c>
      <c r="K149" s="9">
        <f>Table1[[#This Row],[2023 Preliminary 
Population ]]-Table1[[#This Row],[2022 Revised 
Population]]</f>
        <v>-37</v>
      </c>
      <c r="L149" s="18">
        <f>(Table1[[#This Row],[2023 Preliminary 
Population ]]-Table1[[#This Row],[2022 Revised 
Population]])/Table1[[#This Row],[2022 Revised 
Population]]</f>
        <v>-1.3573000733675716E-2</v>
      </c>
      <c r="M149" s="2" t="s">
        <v>266</v>
      </c>
      <c r="N149" s="2" t="s">
        <v>272</v>
      </c>
      <c r="O149" s="2">
        <v>2</v>
      </c>
      <c r="P149" s="2">
        <f>'RHNA Housing Needs'!E79</f>
        <v>38</v>
      </c>
      <c r="Q149" s="6">
        <f>2.3*Table1[[#This Row],[RHNA Housing Units Needed]]/Table1[[#This Row],[2023 Preliminary 
Population ]]</f>
        <v>3.2502789140944587E-2</v>
      </c>
      <c r="R149"/>
      <c r="S149"/>
      <c r="T149"/>
      <c r="U149"/>
      <c r="V149"/>
    </row>
    <row r="150" spans="1:22" x14ac:dyDescent="0.35">
      <c r="A150" s="7"/>
      <c r="B150" s="15" t="s">
        <v>456</v>
      </c>
      <c r="C150" s="1" t="s">
        <v>215</v>
      </c>
      <c r="D150" s="2" t="s">
        <v>135</v>
      </c>
      <c r="E150" s="2" t="s">
        <v>24</v>
      </c>
      <c r="F150" s="2" t="s">
        <v>290</v>
      </c>
      <c r="G150" s="7">
        <v>8</v>
      </c>
      <c r="H150" s="1" t="s">
        <v>284</v>
      </c>
      <c r="I150" s="9">
        <v>1656</v>
      </c>
      <c r="J150" s="9">
        <v>1661</v>
      </c>
      <c r="K150" s="9">
        <f>Table1[[#This Row],[2023 Preliminary 
Population ]]-Table1[[#This Row],[2022 Revised 
Population]]</f>
        <v>5</v>
      </c>
      <c r="L150" s="3">
        <f>(Table1[[#This Row],[2023 Preliminary 
Population ]]-Table1[[#This Row],[2022 Revised 
Population]])/Table1[[#This Row],[2022 Revised 
Population]]</f>
        <v>3.0193236714975845E-3</v>
      </c>
      <c r="M150" s="2" t="s">
        <v>268</v>
      </c>
      <c r="N150" s="2" t="s">
        <v>272</v>
      </c>
      <c r="O150" s="2">
        <v>2</v>
      </c>
      <c r="P150" s="2"/>
      <c r="Q150" s="6">
        <f>2.3*Table1[[#This Row],[RHNA Housing Units Needed]]/Table1[[#This Row],[2023 Preliminary 
Population ]]</f>
        <v>0</v>
      </c>
      <c r="R150"/>
      <c r="S150"/>
      <c r="T150"/>
      <c r="U150"/>
      <c r="V150"/>
    </row>
    <row r="151" spans="1:22" x14ac:dyDescent="0.35">
      <c r="A151" s="7">
        <v>1</v>
      </c>
      <c r="B151" s="15" t="s">
        <v>457</v>
      </c>
      <c r="C151" s="1" t="s">
        <v>206</v>
      </c>
      <c r="D151" s="2" t="s">
        <v>108</v>
      </c>
      <c r="E151" s="2" t="s">
        <v>246</v>
      </c>
      <c r="F151" s="2" t="s">
        <v>305</v>
      </c>
      <c r="G151" s="7">
        <v>10</v>
      </c>
      <c r="H151" s="1" t="s">
        <v>275</v>
      </c>
      <c r="I151" s="9">
        <v>1699</v>
      </c>
      <c r="J151" s="9">
        <v>1683</v>
      </c>
      <c r="K151" s="9">
        <f>Table1[[#This Row],[2023 Preliminary 
Population ]]-Table1[[#This Row],[2022 Revised 
Population]]</f>
        <v>-16</v>
      </c>
      <c r="L151" s="18">
        <f>(Table1[[#This Row],[2023 Preliminary 
Population ]]-Table1[[#This Row],[2022 Revised 
Population]])/Table1[[#This Row],[2022 Revised 
Population]]</f>
        <v>-9.4173042966450848E-3</v>
      </c>
      <c r="M151" s="2" t="s">
        <v>266</v>
      </c>
      <c r="N151" s="2" t="s">
        <v>272</v>
      </c>
      <c r="O151" s="2">
        <v>2</v>
      </c>
      <c r="P151" s="2">
        <f>'RHNA Housing Needs'!E89</f>
        <v>21</v>
      </c>
      <c r="Q151" s="6">
        <f>2.3*Table1[[#This Row],[RHNA Housing Units Needed]]/Table1[[#This Row],[2023 Preliminary 
Population ]]</f>
        <v>2.8698752228163992E-2</v>
      </c>
      <c r="R151"/>
      <c r="S151"/>
      <c r="T151"/>
      <c r="U151"/>
      <c r="V151"/>
    </row>
    <row r="152" spans="1:22" x14ac:dyDescent="0.35">
      <c r="A152" s="7"/>
      <c r="B152" s="15" t="s">
        <v>458</v>
      </c>
      <c r="C152" s="1" t="s">
        <v>73</v>
      </c>
      <c r="D152" s="2" t="s">
        <v>73</v>
      </c>
      <c r="E152" s="2" t="s">
        <v>241</v>
      </c>
      <c r="F152" s="2" t="s">
        <v>290</v>
      </c>
      <c r="G152" s="7">
        <v>8</v>
      </c>
      <c r="H152" s="1" t="s">
        <v>284</v>
      </c>
      <c r="I152" s="9">
        <v>2378</v>
      </c>
      <c r="J152" s="9">
        <v>2604</v>
      </c>
      <c r="K152" s="9">
        <f>Table1[[#This Row],[2023 Preliminary 
Population ]]-Table1[[#This Row],[2022 Revised 
Population]]</f>
        <v>226</v>
      </c>
      <c r="L152" s="3">
        <f>(Table1[[#This Row],[2023 Preliminary 
Population ]]-Table1[[#This Row],[2022 Revised 
Population]])/Table1[[#This Row],[2022 Revised 
Population]]</f>
        <v>9.5037846930193445E-2</v>
      </c>
      <c r="M152" s="2" t="s">
        <v>268</v>
      </c>
      <c r="N152" s="2" t="s">
        <v>272</v>
      </c>
      <c r="O152" s="2">
        <v>2</v>
      </c>
      <c r="P152" s="2"/>
      <c r="Q152" s="6">
        <f>2.3*Table1[[#This Row],[RHNA Housing Units Needed]]/Table1[[#This Row],[2023 Preliminary 
Population ]]</f>
        <v>0</v>
      </c>
      <c r="R152"/>
      <c r="S152"/>
      <c r="T152"/>
      <c r="U152"/>
      <c r="V152"/>
    </row>
    <row r="153" spans="1:22" x14ac:dyDescent="0.35">
      <c r="A153" s="7"/>
      <c r="B153" s="15" t="s">
        <v>459</v>
      </c>
      <c r="C153" s="1" t="s">
        <v>135</v>
      </c>
      <c r="D153" s="2" t="s">
        <v>135</v>
      </c>
      <c r="E153" s="2" t="s">
        <v>24</v>
      </c>
      <c r="F153" s="2" t="s">
        <v>290</v>
      </c>
      <c r="G153" s="7">
        <v>8</v>
      </c>
      <c r="H153" s="1" t="s">
        <v>284</v>
      </c>
      <c r="I153" s="9">
        <v>8016</v>
      </c>
      <c r="J153" s="9">
        <v>8081</v>
      </c>
      <c r="K153" s="9">
        <f>Table1[[#This Row],[2023 Preliminary 
Population ]]-Table1[[#This Row],[2022 Revised 
Population]]</f>
        <v>65</v>
      </c>
      <c r="L153" s="3">
        <f>(Table1[[#This Row],[2023 Preliminary 
Population ]]-Table1[[#This Row],[2022 Revised 
Population]])/Table1[[#This Row],[2022 Revised 
Population]]</f>
        <v>8.1087824351297397E-3</v>
      </c>
      <c r="M153" s="2" t="s">
        <v>268</v>
      </c>
      <c r="N153" s="2" t="s">
        <v>272</v>
      </c>
      <c r="O153" s="2">
        <v>2</v>
      </c>
      <c r="P153" s="2"/>
      <c r="Q153" s="6">
        <f>2.3*Table1[[#This Row],[RHNA Housing Units Needed]]/Table1[[#This Row],[2023 Preliminary 
Population ]]</f>
        <v>0</v>
      </c>
      <c r="R153"/>
      <c r="S153"/>
      <c r="T153"/>
      <c r="U153"/>
      <c r="V153"/>
    </row>
    <row r="154" spans="1:22" x14ac:dyDescent="0.35">
      <c r="A154" s="7"/>
      <c r="B154" s="15" t="s">
        <v>460</v>
      </c>
      <c r="C154" s="1" t="s">
        <v>198</v>
      </c>
      <c r="D154" s="2" t="s">
        <v>90</v>
      </c>
      <c r="E154" s="2" t="s">
        <v>176</v>
      </c>
      <c r="F154" s="2" t="s">
        <v>305</v>
      </c>
      <c r="G154" s="7">
        <v>10</v>
      </c>
      <c r="H154" s="1" t="s">
        <v>285</v>
      </c>
      <c r="I154" s="9">
        <v>136</v>
      </c>
      <c r="J154" s="9">
        <v>136</v>
      </c>
      <c r="K154" s="9">
        <f>Table1[[#This Row],[2023 Preliminary 
Population ]]-Table1[[#This Row],[2022 Revised 
Population]]</f>
        <v>0</v>
      </c>
      <c r="L154" s="3">
        <f>(Table1[[#This Row],[2023 Preliminary 
Population ]]-Table1[[#This Row],[2022 Revised 
Population]])/Table1[[#This Row],[2022 Revised 
Population]]</f>
        <v>0</v>
      </c>
      <c r="M154" s="2" t="s">
        <v>267</v>
      </c>
      <c r="N154" s="2" t="s">
        <v>272</v>
      </c>
      <c r="O154" s="2">
        <v>1</v>
      </c>
      <c r="P154" s="2"/>
      <c r="Q154" s="6">
        <f>2.3*Table1[[#This Row],[RHNA Housing Units Needed]]/Table1[[#This Row],[2023 Preliminary 
Population ]]</f>
        <v>0</v>
      </c>
      <c r="R154"/>
      <c r="S154"/>
      <c r="T154"/>
      <c r="U154"/>
      <c r="V154"/>
    </row>
    <row r="155" spans="1:22" x14ac:dyDescent="0.35">
      <c r="A155" s="7"/>
      <c r="B155" s="15" t="s">
        <v>461</v>
      </c>
      <c r="C155" s="1" t="s">
        <v>116</v>
      </c>
      <c r="D155" s="2" t="s">
        <v>116</v>
      </c>
      <c r="E155" s="2" t="s">
        <v>257</v>
      </c>
      <c r="F155" s="2" t="s">
        <v>290</v>
      </c>
      <c r="G155" s="7">
        <v>8</v>
      </c>
      <c r="H155" s="1" t="s">
        <v>284</v>
      </c>
      <c r="I155" s="9">
        <v>11430</v>
      </c>
      <c r="J155" s="9">
        <v>11556</v>
      </c>
      <c r="K155" s="9">
        <f>Table1[[#This Row],[2023 Preliminary 
Population ]]-Table1[[#This Row],[2022 Revised 
Population]]</f>
        <v>126</v>
      </c>
      <c r="L155" s="3">
        <f>(Table1[[#This Row],[2023 Preliminary 
Population ]]-Table1[[#This Row],[2022 Revised 
Population]])/Table1[[#This Row],[2022 Revised 
Population]]</f>
        <v>1.1023622047244094E-2</v>
      </c>
      <c r="M155" s="2" t="s">
        <v>268</v>
      </c>
      <c r="N155" s="2" t="s">
        <v>272</v>
      </c>
      <c r="O155" s="2">
        <v>3</v>
      </c>
      <c r="P155" s="2"/>
      <c r="Q155" s="6">
        <f>2.3*Table1[[#This Row],[RHNA Housing Units Needed]]/Table1[[#This Row],[2023 Preliminary 
Population ]]</f>
        <v>0</v>
      </c>
      <c r="R155"/>
      <c r="S155"/>
      <c r="T155"/>
      <c r="U155"/>
      <c r="V155"/>
    </row>
    <row r="156" spans="1:22" x14ac:dyDescent="0.35">
      <c r="A156" s="7"/>
      <c r="B156" s="15" t="s">
        <v>462</v>
      </c>
      <c r="C156" s="1" t="s">
        <v>126</v>
      </c>
      <c r="D156" s="2" t="s">
        <v>126</v>
      </c>
      <c r="E156" s="2" t="s">
        <v>241</v>
      </c>
      <c r="F156" s="2" t="s">
        <v>290</v>
      </c>
      <c r="G156" s="7">
        <v>8</v>
      </c>
      <c r="H156" s="1" t="s">
        <v>284</v>
      </c>
      <c r="I156" s="9">
        <v>37018</v>
      </c>
      <c r="J156" s="9">
        <v>37826</v>
      </c>
      <c r="K156" s="9">
        <f>Table1[[#This Row],[2023 Preliminary 
Population ]]-Table1[[#This Row],[2022 Revised 
Population]]</f>
        <v>808</v>
      </c>
      <c r="L156" s="3">
        <f>(Table1[[#This Row],[2023 Preliminary 
Population ]]-Table1[[#This Row],[2022 Revised 
Population]])/Table1[[#This Row],[2022 Revised 
Population]]</f>
        <v>2.1827219190664E-2</v>
      </c>
      <c r="M156" s="2" t="s">
        <v>268</v>
      </c>
      <c r="N156" s="2" t="s">
        <v>272</v>
      </c>
      <c r="O156" s="2">
        <v>3</v>
      </c>
      <c r="P156" s="2"/>
      <c r="Q156" s="6">
        <f>2.3*Table1[[#This Row],[RHNA Housing Units Needed]]/Table1[[#This Row],[2023 Preliminary 
Population ]]</f>
        <v>0</v>
      </c>
      <c r="R156"/>
      <c r="S156"/>
      <c r="T156"/>
      <c r="U156"/>
      <c r="V156"/>
    </row>
    <row r="157" spans="1:22" x14ac:dyDescent="0.35">
      <c r="A157" s="7"/>
      <c r="B157" s="15" t="s">
        <v>463</v>
      </c>
      <c r="C157" s="1" t="s">
        <v>229</v>
      </c>
      <c r="D157" s="2" t="s">
        <v>229</v>
      </c>
      <c r="E157" s="2" t="s">
        <v>241</v>
      </c>
      <c r="F157" s="2" t="s">
        <v>290</v>
      </c>
      <c r="G157" s="7">
        <v>8</v>
      </c>
      <c r="H157" s="1" t="s">
        <v>284</v>
      </c>
      <c r="I157" s="9">
        <v>3552</v>
      </c>
      <c r="J157" s="9">
        <v>3778</v>
      </c>
      <c r="K157" s="9">
        <f>Table1[[#This Row],[2023 Preliminary 
Population ]]-Table1[[#This Row],[2022 Revised 
Population]]</f>
        <v>226</v>
      </c>
      <c r="L157" s="3">
        <f>(Table1[[#This Row],[2023 Preliminary 
Population ]]-Table1[[#This Row],[2022 Revised 
Population]])/Table1[[#This Row],[2022 Revised 
Population]]</f>
        <v>6.3626126126126129E-2</v>
      </c>
      <c r="M157" s="2" t="s">
        <v>268</v>
      </c>
      <c r="N157" s="2" t="s">
        <v>273</v>
      </c>
      <c r="O157" s="2">
        <v>2</v>
      </c>
      <c r="P157" s="2"/>
      <c r="Q157" s="6">
        <f>2.3*Table1[[#This Row],[RHNA Housing Units Needed]]/Table1[[#This Row],[2023 Preliminary 
Population ]]</f>
        <v>0</v>
      </c>
      <c r="R157"/>
      <c r="S157"/>
      <c r="T157"/>
      <c r="U157"/>
      <c r="V157"/>
    </row>
    <row r="158" spans="1:22" x14ac:dyDescent="0.35">
      <c r="A158" s="7"/>
      <c r="B158" s="15" t="s">
        <v>464</v>
      </c>
      <c r="C158" s="1" t="s">
        <v>74</v>
      </c>
      <c r="D158" s="2" t="s">
        <v>74</v>
      </c>
      <c r="E158" s="2" t="s">
        <v>107</v>
      </c>
      <c r="F158" s="2" t="s">
        <v>290</v>
      </c>
      <c r="G158" s="7">
        <v>10</v>
      </c>
      <c r="H158" s="1" t="s">
        <v>285</v>
      </c>
      <c r="I158" s="9">
        <v>16785</v>
      </c>
      <c r="J158" s="9">
        <v>16651</v>
      </c>
      <c r="K158" s="9">
        <f>Table1[[#This Row],[2023 Preliminary 
Population ]]-Table1[[#This Row],[2022 Revised 
Population]]</f>
        <v>-134</v>
      </c>
      <c r="L158" s="3">
        <f>(Table1[[#This Row],[2023 Preliminary 
Population ]]-Table1[[#This Row],[2022 Revised 
Population]])/Table1[[#This Row],[2022 Revised 
Population]]</f>
        <v>-7.9833184390825148E-3</v>
      </c>
      <c r="M158" s="2" t="s">
        <v>266</v>
      </c>
      <c r="N158" s="2" t="s">
        <v>272</v>
      </c>
      <c r="O158" s="2">
        <v>3</v>
      </c>
      <c r="P158" s="2"/>
      <c r="Q158" s="6">
        <f>2.3*Table1[[#This Row],[RHNA Housing Units Needed]]/Table1[[#This Row],[2023 Preliminary 
Population ]]</f>
        <v>0</v>
      </c>
      <c r="R158"/>
      <c r="S158"/>
      <c r="T158"/>
      <c r="U158"/>
      <c r="V158"/>
    </row>
    <row r="159" spans="1:22" x14ac:dyDescent="0.35">
      <c r="A159" s="7"/>
      <c r="B159" s="15" t="s">
        <v>465</v>
      </c>
      <c r="C159" s="1" t="s">
        <v>4</v>
      </c>
      <c r="D159" s="2" t="s">
        <v>74</v>
      </c>
      <c r="E159" s="2" t="s">
        <v>107</v>
      </c>
      <c r="F159" s="2" t="s">
        <v>290</v>
      </c>
      <c r="G159" s="7">
        <v>10</v>
      </c>
      <c r="H159" s="1" t="s">
        <v>285</v>
      </c>
      <c r="I159" s="9">
        <v>390</v>
      </c>
      <c r="J159" s="9">
        <v>400</v>
      </c>
      <c r="K159" s="9">
        <f>Table1[[#This Row],[2023 Preliminary 
Population ]]-Table1[[#This Row],[2022 Revised 
Population]]</f>
        <v>10</v>
      </c>
      <c r="L159" s="3">
        <f>(Table1[[#This Row],[2023 Preliminary 
Population ]]-Table1[[#This Row],[2022 Revised 
Population]])/Table1[[#This Row],[2022 Revised 
Population]]</f>
        <v>2.564102564102564E-2</v>
      </c>
      <c r="M159" s="2" t="s">
        <v>268</v>
      </c>
      <c r="N159" s="2" t="s">
        <v>272</v>
      </c>
      <c r="O159" s="2">
        <v>1</v>
      </c>
      <c r="P159" s="2"/>
      <c r="Q159" s="6">
        <f>2.3*Table1[[#This Row],[RHNA Housing Units Needed]]/Table1[[#This Row],[2023 Preliminary 
Population ]]</f>
        <v>0</v>
      </c>
      <c r="R159"/>
      <c r="S159"/>
      <c r="T159"/>
      <c r="U159"/>
      <c r="V159"/>
    </row>
    <row r="160" spans="1:22" x14ac:dyDescent="0.35">
      <c r="A160" s="7"/>
      <c r="B160" s="15" t="s">
        <v>466</v>
      </c>
      <c r="C160" s="1" t="s">
        <v>27</v>
      </c>
      <c r="D160" s="2" t="s">
        <v>27</v>
      </c>
      <c r="E160" s="2" t="s">
        <v>233</v>
      </c>
      <c r="F160" s="2" t="s">
        <v>305</v>
      </c>
      <c r="G160" s="7">
        <v>10</v>
      </c>
      <c r="H160" s="1" t="s">
        <v>285</v>
      </c>
      <c r="I160" s="9">
        <v>664</v>
      </c>
      <c r="J160" s="9">
        <v>662</v>
      </c>
      <c r="K160" s="9">
        <f>Table1[[#This Row],[2023 Preliminary 
Population ]]-Table1[[#This Row],[2022 Revised 
Population]]</f>
        <v>-2</v>
      </c>
      <c r="L160" s="3">
        <f>(Table1[[#This Row],[2023 Preliminary 
Population ]]-Table1[[#This Row],[2022 Revised 
Population]])/Table1[[#This Row],[2022 Revised 
Population]]</f>
        <v>-3.0120481927710845E-3</v>
      </c>
      <c r="M160" s="2" t="s">
        <v>266</v>
      </c>
      <c r="N160" s="2" t="s">
        <v>273</v>
      </c>
      <c r="O160" s="2">
        <v>1</v>
      </c>
      <c r="P160" s="2"/>
      <c r="Q160" s="6">
        <f>2.3*Table1[[#This Row],[RHNA Housing Units Needed]]/Table1[[#This Row],[2023 Preliminary 
Population ]]</f>
        <v>0</v>
      </c>
      <c r="R160"/>
      <c r="S160"/>
      <c r="T160"/>
      <c r="U160"/>
      <c r="V160"/>
    </row>
    <row r="161" spans="1:22" x14ac:dyDescent="0.35">
      <c r="A161" s="7">
        <v>2</v>
      </c>
      <c r="B161" s="15" t="s">
        <v>420</v>
      </c>
      <c r="C161" s="1" t="s">
        <v>92</v>
      </c>
      <c r="D161" s="2" t="s">
        <v>92</v>
      </c>
      <c r="E161" s="2" t="s">
        <v>244</v>
      </c>
      <c r="F161" s="2" t="s">
        <v>290</v>
      </c>
      <c r="G161" s="7">
        <v>3</v>
      </c>
      <c r="H161" s="1" t="s">
        <v>277</v>
      </c>
      <c r="I161" s="9">
        <v>1171</v>
      </c>
      <c r="J161" s="9">
        <v>1170</v>
      </c>
      <c r="K161" s="9">
        <f>Table1[[#This Row],[2023 Preliminary 
Population ]]-Table1[[#This Row],[2022 Revised 
Population]]</f>
        <v>-1</v>
      </c>
      <c r="L161" s="3">
        <f>(Table1[[#This Row],[2023 Preliminary 
Population ]]-Table1[[#This Row],[2022 Revised 
Population]])/Table1[[#This Row],[2022 Revised 
Population]]</f>
        <v>-8.5397096498719043E-4</v>
      </c>
      <c r="M161" s="2" t="s">
        <v>266</v>
      </c>
      <c r="N161" s="2" t="s">
        <v>272</v>
      </c>
      <c r="O161" s="2">
        <v>2</v>
      </c>
      <c r="P161" s="2">
        <f>'RHNA Housing Needs'!E259</f>
        <v>150</v>
      </c>
      <c r="Q161" s="6">
        <f>2.3*Table1[[#This Row],[RHNA Housing Units Needed]]/Table1[[#This Row],[2023 Preliminary 
Population ]]</f>
        <v>0.29487179487179488</v>
      </c>
      <c r="R161"/>
      <c r="S161"/>
      <c r="T161"/>
      <c r="U161"/>
      <c r="V161"/>
    </row>
    <row r="162" spans="1:22" x14ac:dyDescent="0.35">
      <c r="A162" s="7">
        <v>2</v>
      </c>
      <c r="B162" s="15" t="s">
        <v>429</v>
      </c>
      <c r="C162" s="1" t="s">
        <v>204</v>
      </c>
      <c r="D162" s="2" t="s">
        <v>204</v>
      </c>
      <c r="E162" s="2" t="s">
        <v>253</v>
      </c>
      <c r="F162" s="2" t="s">
        <v>290</v>
      </c>
      <c r="G162" s="7">
        <v>2</v>
      </c>
      <c r="H162" s="1" t="s">
        <v>278</v>
      </c>
      <c r="I162" s="9">
        <v>1009</v>
      </c>
      <c r="J162" s="9">
        <v>991</v>
      </c>
      <c r="K162" s="9">
        <f>Table1[[#This Row],[2023 Preliminary 
Population ]]-Table1[[#This Row],[2022 Revised 
Population]]</f>
        <v>-18</v>
      </c>
      <c r="L162" s="3">
        <f>(Table1[[#This Row],[2023 Preliminary 
Population ]]-Table1[[#This Row],[2022 Revised 
Population]])/Table1[[#This Row],[2022 Revised 
Population]]</f>
        <v>-1.7839444995044598E-2</v>
      </c>
      <c r="M162" s="2" t="s">
        <v>266</v>
      </c>
      <c r="N162" s="2" t="s">
        <v>272</v>
      </c>
      <c r="O162" s="2">
        <v>2</v>
      </c>
      <c r="P162" s="2">
        <f>'RHNA Housing Needs'!E269</f>
        <v>182</v>
      </c>
      <c r="Q162" s="6">
        <f>2.3*Table1[[#This Row],[RHNA Housing Units Needed]]/Table1[[#This Row],[2023 Preliminary 
Population ]]</f>
        <v>0.42240161453077696</v>
      </c>
      <c r="R162"/>
      <c r="S162"/>
      <c r="T162"/>
      <c r="U162"/>
      <c r="V162"/>
    </row>
    <row r="163" spans="1:22" x14ac:dyDescent="0.35">
      <c r="A163" s="7"/>
      <c r="B163" s="15" t="s">
        <v>469</v>
      </c>
      <c r="C163" s="1" t="s">
        <v>89</v>
      </c>
      <c r="D163" s="2" t="s">
        <v>89</v>
      </c>
      <c r="E163" s="2" t="s">
        <v>242</v>
      </c>
      <c r="F163" s="2" t="s">
        <v>305</v>
      </c>
      <c r="G163" s="7">
        <v>10</v>
      </c>
      <c r="H163" s="1" t="s">
        <v>285</v>
      </c>
      <c r="I163" s="9">
        <v>4297</v>
      </c>
      <c r="J163" s="9">
        <v>4432</v>
      </c>
      <c r="K163" s="9">
        <f>Table1[[#This Row],[2023 Preliminary 
Population ]]-Table1[[#This Row],[2022 Revised 
Population]]</f>
        <v>135</v>
      </c>
      <c r="L163" s="3">
        <f>(Table1[[#This Row],[2023 Preliminary 
Population ]]-Table1[[#This Row],[2022 Revised 
Population]])/Table1[[#This Row],[2022 Revised 
Population]]</f>
        <v>3.141726786129858E-2</v>
      </c>
      <c r="M163" s="2" t="s">
        <v>268</v>
      </c>
      <c r="N163" s="2" t="s">
        <v>272</v>
      </c>
      <c r="O163" s="2">
        <v>2</v>
      </c>
      <c r="P163" s="2"/>
      <c r="Q163" s="6">
        <f>2.3*Table1[[#This Row],[RHNA Housing Units Needed]]/Table1[[#This Row],[2023 Preliminary 
Population ]]</f>
        <v>0</v>
      </c>
      <c r="R163"/>
      <c r="S163"/>
      <c r="T163"/>
      <c r="U163"/>
      <c r="V163"/>
    </row>
    <row r="164" spans="1:22" x14ac:dyDescent="0.35">
      <c r="A164" s="7"/>
      <c r="B164" s="15" t="s">
        <v>470</v>
      </c>
      <c r="C164" s="1" t="s">
        <v>128</v>
      </c>
      <c r="D164" s="2" t="s">
        <v>29</v>
      </c>
      <c r="E164" s="2" t="s">
        <v>247</v>
      </c>
      <c r="F164" s="2" t="s">
        <v>305</v>
      </c>
      <c r="G164" s="7">
        <v>10</v>
      </c>
      <c r="H164" s="1" t="s">
        <v>275</v>
      </c>
      <c r="I164" s="9">
        <v>684</v>
      </c>
      <c r="J164" s="9">
        <v>670</v>
      </c>
      <c r="K164" s="9">
        <f>Table1[[#This Row],[2023 Preliminary 
Population ]]-Table1[[#This Row],[2022 Revised 
Population]]</f>
        <v>-14</v>
      </c>
      <c r="L164" s="3">
        <f>(Table1[[#This Row],[2023 Preliminary 
Population ]]-Table1[[#This Row],[2022 Revised 
Population]])/Table1[[#This Row],[2022 Revised 
Population]]</f>
        <v>-2.046783625730994E-2</v>
      </c>
      <c r="M164" s="2" t="s">
        <v>266</v>
      </c>
      <c r="N164" s="2" t="s">
        <v>272</v>
      </c>
      <c r="O164" s="2">
        <v>1</v>
      </c>
      <c r="P164" s="2"/>
      <c r="Q164" s="6">
        <f>2.3*Table1[[#This Row],[RHNA Housing Units Needed]]/Table1[[#This Row],[2023 Preliminary 
Population ]]</f>
        <v>0</v>
      </c>
      <c r="R164"/>
      <c r="S164"/>
      <c r="T164"/>
      <c r="U164"/>
      <c r="V164"/>
    </row>
    <row r="165" spans="1:22" x14ac:dyDescent="0.35">
      <c r="A165" s="7"/>
      <c r="B165" s="15" t="s">
        <v>471</v>
      </c>
      <c r="C165" s="1" t="s">
        <v>177</v>
      </c>
      <c r="D165" s="2" t="s">
        <v>177</v>
      </c>
      <c r="E165" s="2" t="s">
        <v>233</v>
      </c>
      <c r="F165" s="2" t="s">
        <v>305</v>
      </c>
      <c r="G165" s="7">
        <v>10</v>
      </c>
      <c r="H165" s="1" t="s">
        <v>285</v>
      </c>
      <c r="I165" s="9">
        <v>724</v>
      </c>
      <c r="J165" s="9">
        <v>717</v>
      </c>
      <c r="K165" s="9">
        <f>Table1[[#This Row],[2023 Preliminary 
Population ]]-Table1[[#This Row],[2022 Revised 
Population]]</f>
        <v>-7</v>
      </c>
      <c r="L165" s="3">
        <f>(Table1[[#This Row],[2023 Preliminary 
Population ]]-Table1[[#This Row],[2022 Revised 
Population]])/Table1[[#This Row],[2022 Revised 
Population]]</f>
        <v>-9.6685082872928173E-3</v>
      </c>
      <c r="M165" s="2" t="s">
        <v>266</v>
      </c>
      <c r="N165" s="2" t="s">
        <v>272</v>
      </c>
      <c r="O165" s="2">
        <v>1</v>
      </c>
      <c r="P165" s="2"/>
      <c r="Q165" s="6">
        <f>2.3*Table1[[#This Row],[RHNA Housing Units Needed]]/Table1[[#This Row],[2023 Preliminary 
Population ]]</f>
        <v>0</v>
      </c>
      <c r="R165"/>
      <c r="S165"/>
      <c r="T165"/>
      <c r="U165"/>
      <c r="V165"/>
    </row>
    <row r="166" spans="1:22" x14ac:dyDescent="0.35">
      <c r="A166" s="7"/>
      <c r="B166" s="15" t="s">
        <v>472</v>
      </c>
      <c r="C166" s="1" t="s">
        <v>205</v>
      </c>
      <c r="D166" s="2" t="s">
        <v>112</v>
      </c>
      <c r="E166" s="2" t="s">
        <v>112</v>
      </c>
      <c r="F166" s="2" t="s">
        <v>290</v>
      </c>
      <c r="G166" s="7">
        <v>11</v>
      </c>
      <c r="H166" s="1" t="s">
        <v>283</v>
      </c>
      <c r="I166" s="9">
        <v>612</v>
      </c>
      <c r="J166" s="9">
        <v>662</v>
      </c>
      <c r="K166" s="9">
        <f>Table1[[#This Row],[2023 Preliminary 
Population ]]-Table1[[#This Row],[2022 Revised 
Population]]</f>
        <v>50</v>
      </c>
      <c r="L166" s="3">
        <f>(Table1[[#This Row],[2023 Preliminary 
Population ]]-Table1[[#This Row],[2022 Revised 
Population]])/Table1[[#This Row],[2022 Revised 
Population]]</f>
        <v>8.1699346405228759E-2</v>
      </c>
      <c r="M166" s="2" t="s">
        <v>268</v>
      </c>
      <c r="N166" s="2" t="s">
        <v>272</v>
      </c>
      <c r="O166" s="2">
        <v>1</v>
      </c>
      <c r="P166" s="2"/>
      <c r="Q166" s="6">
        <f>2.3*Table1[[#This Row],[RHNA Housing Units Needed]]/Table1[[#This Row],[2023 Preliminary 
Population ]]</f>
        <v>0</v>
      </c>
      <c r="R166"/>
      <c r="S166"/>
      <c r="T166"/>
      <c r="U166"/>
      <c r="V166"/>
    </row>
    <row r="167" spans="1:22" x14ac:dyDescent="0.35">
      <c r="A167" s="7"/>
      <c r="B167" s="15" t="s">
        <v>473</v>
      </c>
      <c r="C167" s="1" t="s">
        <v>227</v>
      </c>
      <c r="D167" s="2" t="s">
        <v>29</v>
      </c>
      <c r="E167" s="2" t="s">
        <v>247</v>
      </c>
      <c r="F167" s="2" t="s">
        <v>305</v>
      </c>
      <c r="G167" s="7">
        <v>10</v>
      </c>
      <c r="H167" s="1" t="s">
        <v>275</v>
      </c>
      <c r="I167" s="9">
        <v>140</v>
      </c>
      <c r="J167" s="9">
        <v>141</v>
      </c>
      <c r="K167" s="9">
        <f>Table1[[#This Row],[2023 Preliminary 
Population ]]-Table1[[#This Row],[2022 Revised 
Population]]</f>
        <v>1</v>
      </c>
      <c r="L167" s="3">
        <f>(Table1[[#This Row],[2023 Preliminary 
Population ]]-Table1[[#This Row],[2022 Revised 
Population]])/Table1[[#This Row],[2022 Revised 
Population]]</f>
        <v>7.1428571428571426E-3</v>
      </c>
      <c r="M167" s="2" t="s">
        <v>268</v>
      </c>
      <c r="N167" s="2" t="s">
        <v>272</v>
      </c>
      <c r="O167" s="2">
        <v>1</v>
      </c>
      <c r="P167" s="2"/>
      <c r="Q167" s="6">
        <f>2.3*Table1[[#This Row],[RHNA Housing Units Needed]]/Table1[[#This Row],[2023 Preliminary 
Population ]]</f>
        <v>0</v>
      </c>
      <c r="R167"/>
      <c r="S167"/>
      <c r="T167"/>
      <c r="U167"/>
      <c r="V167"/>
    </row>
    <row r="168" spans="1:22" x14ac:dyDescent="0.35">
      <c r="A168" s="7"/>
      <c r="B168" s="15" t="s">
        <v>474</v>
      </c>
      <c r="C168" s="1" t="s">
        <v>43</v>
      </c>
      <c r="D168" s="2" t="s">
        <v>197</v>
      </c>
      <c r="E168" s="2" t="s">
        <v>107</v>
      </c>
      <c r="F168" s="2" t="s">
        <v>290</v>
      </c>
      <c r="G168" s="7">
        <v>10</v>
      </c>
      <c r="H168" s="1" t="s">
        <v>285</v>
      </c>
      <c r="I168" s="9">
        <v>638</v>
      </c>
      <c r="J168" s="9">
        <v>624</v>
      </c>
      <c r="K168" s="9">
        <f>Table1[[#This Row],[2023 Preliminary 
Population ]]-Table1[[#This Row],[2022 Revised 
Population]]</f>
        <v>-14</v>
      </c>
      <c r="L168" s="3">
        <f>(Table1[[#This Row],[2023 Preliminary 
Population ]]-Table1[[#This Row],[2022 Revised 
Population]])/Table1[[#This Row],[2022 Revised 
Population]]</f>
        <v>-2.1943573667711599E-2</v>
      </c>
      <c r="M168" s="2" t="s">
        <v>266</v>
      </c>
      <c r="N168" s="2" t="s">
        <v>272</v>
      </c>
      <c r="O168" s="2">
        <v>1</v>
      </c>
      <c r="P168" s="2"/>
      <c r="Q168" s="6">
        <f>2.3*Table1[[#This Row],[RHNA Housing Units Needed]]/Table1[[#This Row],[2023 Preliminary 
Population ]]</f>
        <v>0</v>
      </c>
      <c r="R168"/>
      <c r="S168"/>
      <c r="T168"/>
      <c r="U168"/>
      <c r="V168"/>
    </row>
    <row r="169" spans="1:22" x14ac:dyDescent="0.35">
      <c r="A169" s="7"/>
      <c r="B169" s="15" t="s">
        <v>475</v>
      </c>
      <c r="C169" s="1" t="s">
        <v>48</v>
      </c>
      <c r="D169" s="2" t="s">
        <v>48</v>
      </c>
      <c r="E169" s="2" t="s">
        <v>112</v>
      </c>
      <c r="F169" s="2" t="s">
        <v>290</v>
      </c>
      <c r="G169" s="7">
        <v>11</v>
      </c>
      <c r="H169" s="1" t="s">
        <v>283</v>
      </c>
      <c r="I169" s="9">
        <v>1742</v>
      </c>
      <c r="J169" s="9">
        <v>1911</v>
      </c>
      <c r="K169" s="9">
        <f>Table1[[#This Row],[2023 Preliminary 
Population ]]-Table1[[#This Row],[2022 Revised 
Population]]</f>
        <v>169</v>
      </c>
      <c r="L169" s="3">
        <f>(Table1[[#This Row],[2023 Preliminary 
Population ]]-Table1[[#This Row],[2022 Revised 
Population]])/Table1[[#This Row],[2022 Revised 
Population]]</f>
        <v>9.7014925373134331E-2</v>
      </c>
      <c r="M169" s="2" t="s">
        <v>268</v>
      </c>
      <c r="N169" s="2" t="s">
        <v>272</v>
      </c>
      <c r="O169" s="2">
        <v>2</v>
      </c>
      <c r="P169" s="2"/>
      <c r="Q169" s="6">
        <f>2.3*Table1[[#This Row],[RHNA Housing Units Needed]]/Table1[[#This Row],[2023 Preliminary 
Population ]]</f>
        <v>0</v>
      </c>
      <c r="R169"/>
      <c r="S169"/>
      <c r="T169"/>
      <c r="U169"/>
      <c r="V169"/>
    </row>
    <row r="170" spans="1:22" x14ac:dyDescent="0.35">
      <c r="A170" s="7">
        <v>2</v>
      </c>
      <c r="B170" s="15" t="s">
        <v>435</v>
      </c>
      <c r="C170" s="1" t="s">
        <v>38</v>
      </c>
      <c r="D170" s="2" t="s">
        <v>38</v>
      </c>
      <c r="E170" s="2" t="s">
        <v>234</v>
      </c>
      <c r="F170" s="2" t="s">
        <v>290</v>
      </c>
      <c r="G170" s="7">
        <v>6</v>
      </c>
      <c r="H170" s="1" t="s">
        <v>276</v>
      </c>
      <c r="I170" s="9">
        <v>9971</v>
      </c>
      <c r="J170" s="9">
        <v>9955</v>
      </c>
      <c r="K170" s="9">
        <f>Table1[[#This Row],[2023 Preliminary 
Population ]]-Table1[[#This Row],[2022 Revised 
Population]]</f>
        <v>-16</v>
      </c>
      <c r="L170" s="3">
        <f>(Table1[[#This Row],[2023 Preliminary 
Population ]]-Table1[[#This Row],[2022 Revised 
Population]])/Table1[[#This Row],[2022 Revised 
Population]]</f>
        <v>-1.604653495135894E-3</v>
      </c>
      <c r="M170" s="2" t="s">
        <v>266</v>
      </c>
      <c r="N170" s="2" t="s">
        <v>272</v>
      </c>
      <c r="O170" s="2">
        <v>2</v>
      </c>
      <c r="P170" s="2">
        <f>'RHNA Housing Needs'!E279</f>
        <v>1462</v>
      </c>
      <c r="Q170" s="6">
        <f>2.3*Table1[[#This Row],[RHNA Housing Units Needed]]/Table1[[#This Row],[2023 Preliminary 
Population ]]</f>
        <v>0.33778001004520342</v>
      </c>
      <c r="R170"/>
      <c r="S170"/>
      <c r="T170"/>
      <c r="U170"/>
      <c r="V170"/>
    </row>
    <row r="171" spans="1:22" x14ac:dyDescent="0.35">
      <c r="A171" s="7"/>
      <c r="B171" s="15" t="s">
        <v>478</v>
      </c>
      <c r="C171" s="1" t="s">
        <v>90</v>
      </c>
      <c r="D171" s="2" t="s">
        <v>90</v>
      </c>
      <c r="E171" s="2" t="s">
        <v>176</v>
      </c>
      <c r="F171" s="2" t="s">
        <v>305</v>
      </c>
      <c r="G171" s="7">
        <v>10</v>
      </c>
      <c r="H171" s="1" t="s">
        <v>285</v>
      </c>
      <c r="I171" s="9">
        <v>453</v>
      </c>
      <c r="J171" s="9">
        <v>453</v>
      </c>
      <c r="K171" s="9">
        <f>Table1[[#This Row],[2023 Preliminary 
Population ]]-Table1[[#This Row],[2022 Revised 
Population]]</f>
        <v>0</v>
      </c>
      <c r="L171" s="3">
        <f>(Table1[[#This Row],[2023 Preliminary 
Population ]]-Table1[[#This Row],[2022 Revised 
Population]])/Table1[[#This Row],[2022 Revised 
Population]]</f>
        <v>0</v>
      </c>
      <c r="M171" s="2" t="s">
        <v>267</v>
      </c>
      <c r="N171" s="2" t="s">
        <v>272</v>
      </c>
      <c r="O171" s="2">
        <v>1</v>
      </c>
      <c r="P171" s="2"/>
      <c r="Q171" s="6">
        <f>2.3*Table1[[#This Row],[RHNA Housing Units Needed]]/Table1[[#This Row],[2023 Preliminary 
Population ]]</f>
        <v>0</v>
      </c>
      <c r="R171"/>
      <c r="S171"/>
      <c r="T171"/>
      <c r="U171"/>
      <c r="V171"/>
    </row>
    <row r="172" spans="1:22" x14ac:dyDescent="0.35">
      <c r="A172" s="7"/>
      <c r="B172" s="15" t="s">
        <v>479</v>
      </c>
      <c r="C172" s="1" t="s">
        <v>164</v>
      </c>
      <c r="D172" s="2" t="s">
        <v>57</v>
      </c>
      <c r="E172" s="2" t="s">
        <v>237</v>
      </c>
      <c r="F172" s="2" t="s">
        <v>305</v>
      </c>
      <c r="G172" s="7">
        <v>11</v>
      </c>
      <c r="H172" s="1" t="s">
        <v>283</v>
      </c>
      <c r="I172" s="9">
        <v>382</v>
      </c>
      <c r="J172" s="9">
        <v>383</v>
      </c>
      <c r="K172" s="9">
        <f>Table1[[#This Row],[2023 Preliminary 
Population ]]-Table1[[#This Row],[2022 Revised 
Population]]</f>
        <v>1</v>
      </c>
      <c r="L172" s="3">
        <f>(Table1[[#This Row],[2023 Preliminary 
Population ]]-Table1[[#This Row],[2022 Revised 
Population]])/Table1[[#This Row],[2022 Revised 
Population]]</f>
        <v>2.617801047120419E-3</v>
      </c>
      <c r="M172" s="2" t="s">
        <v>268</v>
      </c>
      <c r="N172" s="2" t="s">
        <v>272</v>
      </c>
      <c r="O172" s="2">
        <v>1</v>
      </c>
      <c r="P172" s="2"/>
      <c r="Q172" s="6">
        <f>2.3*Table1[[#This Row],[RHNA Housing Units Needed]]/Table1[[#This Row],[2023 Preliminary 
Population ]]</f>
        <v>0</v>
      </c>
      <c r="R172"/>
      <c r="S172"/>
      <c r="T172"/>
      <c r="U172"/>
      <c r="V172"/>
    </row>
    <row r="173" spans="1:22" x14ac:dyDescent="0.35">
      <c r="A173" s="7"/>
      <c r="B173" s="15" t="s">
        <v>480</v>
      </c>
      <c r="C173" s="1" t="s">
        <v>169</v>
      </c>
      <c r="D173" s="2" t="s">
        <v>169</v>
      </c>
      <c r="E173" s="2" t="s">
        <v>237</v>
      </c>
      <c r="F173" s="2" t="s">
        <v>305</v>
      </c>
      <c r="G173" s="7">
        <v>11</v>
      </c>
      <c r="H173" s="1" t="s">
        <v>283</v>
      </c>
      <c r="I173" s="9">
        <v>358</v>
      </c>
      <c r="J173" s="9">
        <v>358</v>
      </c>
      <c r="K173" s="9">
        <f>Table1[[#This Row],[2023 Preliminary 
Population ]]-Table1[[#This Row],[2022 Revised 
Population]]</f>
        <v>0</v>
      </c>
      <c r="L173" s="3">
        <f>(Table1[[#This Row],[2023 Preliminary 
Population ]]-Table1[[#This Row],[2022 Revised 
Population]])/Table1[[#This Row],[2022 Revised 
Population]]</f>
        <v>0</v>
      </c>
      <c r="M173" s="2" t="s">
        <v>267</v>
      </c>
      <c r="N173" s="2" t="s">
        <v>272</v>
      </c>
      <c r="O173" s="2">
        <v>1</v>
      </c>
      <c r="P173" s="2"/>
      <c r="Q173" s="6">
        <f>2.3*Table1[[#This Row],[RHNA Housing Units Needed]]/Table1[[#This Row],[2023 Preliminary 
Population ]]</f>
        <v>0</v>
      </c>
      <c r="R173"/>
      <c r="S173"/>
      <c r="T173"/>
      <c r="U173"/>
      <c r="V173"/>
    </row>
    <row r="174" spans="1:22" x14ac:dyDescent="0.35">
      <c r="A174" s="7"/>
      <c r="B174" s="15" t="s">
        <v>481</v>
      </c>
      <c r="C174" s="1" t="s">
        <v>188</v>
      </c>
      <c r="D174" s="2" t="s">
        <v>74</v>
      </c>
      <c r="E174" s="2" t="s">
        <v>107</v>
      </c>
      <c r="F174" s="2" t="s">
        <v>290</v>
      </c>
      <c r="G174" s="7">
        <v>10</v>
      </c>
      <c r="H174" s="1" t="s">
        <v>285</v>
      </c>
      <c r="I174" s="9">
        <v>192</v>
      </c>
      <c r="J174" s="9">
        <v>188</v>
      </c>
      <c r="K174" s="9">
        <f>Table1[[#This Row],[2023 Preliminary 
Population ]]-Table1[[#This Row],[2022 Revised 
Population]]</f>
        <v>-4</v>
      </c>
      <c r="L174" s="3">
        <f>(Table1[[#This Row],[2023 Preliminary 
Population ]]-Table1[[#This Row],[2022 Revised 
Population]])/Table1[[#This Row],[2022 Revised 
Population]]</f>
        <v>-2.0833333333333332E-2</v>
      </c>
      <c r="M174" s="2" t="s">
        <v>266</v>
      </c>
      <c r="N174" s="2" t="s">
        <v>272</v>
      </c>
      <c r="O174" s="2">
        <v>1</v>
      </c>
      <c r="P174" s="2"/>
      <c r="Q174" s="6">
        <f>2.3*Table1[[#This Row],[RHNA Housing Units Needed]]/Table1[[#This Row],[2023 Preliminary 
Population ]]</f>
        <v>0</v>
      </c>
      <c r="R174"/>
      <c r="S174"/>
      <c r="T174"/>
      <c r="U174"/>
      <c r="V174"/>
    </row>
    <row r="175" spans="1:22" x14ac:dyDescent="0.35">
      <c r="A175" s="7"/>
      <c r="B175" s="15" t="s">
        <v>482</v>
      </c>
      <c r="C175" s="1" t="s">
        <v>193</v>
      </c>
      <c r="D175" s="2" t="s">
        <v>193</v>
      </c>
      <c r="E175" s="2" t="s">
        <v>242</v>
      </c>
      <c r="F175" s="2" t="s">
        <v>305</v>
      </c>
      <c r="G175" s="7">
        <v>10</v>
      </c>
      <c r="H175" s="1" t="s">
        <v>285</v>
      </c>
      <c r="I175" s="9">
        <v>1206</v>
      </c>
      <c r="J175" s="9">
        <v>1211</v>
      </c>
      <c r="K175" s="9">
        <f>Table1[[#This Row],[2023 Preliminary 
Population ]]-Table1[[#This Row],[2022 Revised 
Population]]</f>
        <v>5</v>
      </c>
      <c r="L175" s="3">
        <f>(Table1[[#This Row],[2023 Preliminary 
Population ]]-Table1[[#This Row],[2022 Revised 
Population]])/Table1[[#This Row],[2022 Revised 
Population]]</f>
        <v>4.1459369817578775E-3</v>
      </c>
      <c r="M175" s="2" t="s">
        <v>268</v>
      </c>
      <c r="N175" s="2" t="s">
        <v>272</v>
      </c>
      <c r="O175" s="2">
        <v>2</v>
      </c>
      <c r="P175" s="2"/>
      <c r="Q175" s="6">
        <f>2.3*Table1[[#This Row],[RHNA Housing Units Needed]]/Table1[[#This Row],[2023 Preliminary 
Population ]]</f>
        <v>0</v>
      </c>
      <c r="R175"/>
      <c r="S175"/>
      <c r="T175"/>
      <c r="U175"/>
      <c r="V175"/>
    </row>
    <row r="176" spans="1:22" x14ac:dyDescent="0.35">
      <c r="A176" s="7"/>
      <c r="B176" s="15" t="s">
        <v>483</v>
      </c>
      <c r="C176" s="1" t="s">
        <v>197</v>
      </c>
      <c r="D176" s="2" t="s">
        <v>197</v>
      </c>
      <c r="E176" s="2" t="s">
        <v>107</v>
      </c>
      <c r="F176" s="2" t="s">
        <v>290</v>
      </c>
      <c r="G176" s="7">
        <v>10</v>
      </c>
      <c r="H176" s="1" t="s">
        <v>285</v>
      </c>
      <c r="I176" s="9">
        <v>19859</v>
      </c>
      <c r="J176" s="9">
        <v>19961</v>
      </c>
      <c r="K176" s="9">
        <f>Table1[[#This Row],[2023 Preliminary 
Population ]]-Table1[[#This Row],[2022 Revised 
Population]]</f>
        <v>102</v>
      </c>
      <c r="L176" s="3">
        <f>(Table1[[#This Row],[2023 Preliminary 
Population ]]-Table1[[#This Row],[2022 Revised 
Population]])/Table1[[#This Row],[2022 Revised 
Population]]</f>
        <v>5.1362102824915653E-3</v>
      </c>
      <c r="M176" s="2" t="s">
        <v>268</v>
      </c>
      <c r="N176" s="2" t="s">
        <v>272</v>
      </c>
      <c r="O176" s="2">
        <v>3</v>
      </c>
      <c r="P176" s="2"/>
      <c r="Q176" s="6">
        <f>2.3*Table1[[#This Row],[RHNA Housing Units Needed]]/Table1[[#This Row],[2023 Preliminary 
Population ]]</f>
        <v>0</v>
      </c>
      <c r="R176"/>
      <c r="S176"/>
      <c r="T176"/>
      <c r="U176"/>
      <c r="V176"/>
    </row>
    <row r="177" spans="1:22" x14ac:dyDescent="0.35">
      <c r="A177" s="7"/>
      <c r="B177" s="15" t="s">
        <v>484</v>
      </c>
      <c r="C177" s="1" t="s">
        <v>100</v>
      </c>
      <c r="D177" s="2" t="s">
        <v>193</v>
      </c>
      <c r="E177" s="2" t="s">
        <v>242</v>
      </c>
      <c r="F177" s="2" t="s">
        <v>305</v>
      </c>
      <c r="G177" s="7">
        <v>10</v>
      </c>
      <c r="H177" s="1" t="s">
        <v>285</v>
      </c>
      <c r="I177" s="9">
        <v>233</v>
      </c>
      <c r="J177" s="9">
        <v>240</v>
      </c>
      <c r="K177" s="9">
        <f>Table1[[#This Row],[2023 Preliminary 
Population ]]-Table1[[#This Row],[2022 Revised 
Population]]</f>
        <v>7</v>
      </c>
      <c r="L177" s="3">
        <f>(Table1[[#This Row],[2023 Preliminary 
Population ]]-Table1[[#This Row],[2022 Revised 
Population]])/Table1[[#This Row],[2022 Revised 
Population]]</f>
        <v>3.0042918454935622E-2</v>
      </c>
      <c r="M177" s="2" t="s">
        <v>268</v>
      </c>
      <c r="N177" s="2" t="s">
        <v>273</v>
      </c>
      <c r="O177" s="2">
        <v>1</v>
      </c>
      <c r="P177" s="2"/>
      <c r="Q177" s="6">
        <f>2.3*Table1[[#This Row],[RHNA Housing Units Needed]]/Table1[[#This Row],[2023 Preliminary 
Population ]]</f>
        <v>0</v>
      </c>
      <c r="R177"/>
      <c r="S177"/>
      <c r="T177"/>
      <c r="U177"/>
      <c r="V177"/>
    </row>
    <row r="178" spans="1:22" x14ac:dyDescent="0.35">
      <c r="A178" s="7"/>
      <c r="B178" s="15" t="s">
        <v>485</v>
      </c>
      <c r="C178" s="1" t="s">
        <v>228</v>
      </c>
      <c r="D178" s="2" t="s">
        <v>68</v>
      </c>
      <c r="E178" s="2" t="s">
        <v>112</v>
      </c>
      <c r="F178" s="2" t="s">
        <v>290</v>
      </c>
      <c r="G178" s="7">
        <v>11</v>
      </c>
      <c r="H178" s="1" t="s">
        <v>283</v>
      </c>
      <c r="I178" s="9">
        <v>228</v>
      </c>
      <c r="J178" s="9">
        <v>247</v>
      </c>
      <c r="K178" s="9">
        <f>Table1[[#This Row],[2023 Preliminary 
Population ]]-Table1[[#This Row],[2022 Revised 
Population]]</f>
        <v>19</v>
      </c>
      <c r="L178" s="3">
        <f>(Table1[[#This Row],[2023 Preliminary 
Population ]]-Table1[[#This Row],[2022 Revised 
Population]])/Table1[[#This Row],[2022 Revised 
Population]]</f>
        <v>8.3333333333333329E-2</v>
      </c>
      <c r="M178" s="2" t="s">
        <v>268</v>
      </c>
      <c r="N178" s="2" t="s">
        <v>272</v>
      </c>
      <c r="O178" s="2">
        <v>1</v>
      </c>
      <c r="P178" s="2"/>
      <c r="Q178" s="6">
        <f>2.3*Table1[[#This Row],[RHNA Housing Units Needed]]/Table1[[#This Row],[2023 Preliminary 
Population ]]</f>
        <v>0</v>
      </c>
      <c r="R178"/>
      <c r="S178"/>
      <c r="T178"/>
      <c r="U178"/>
      <c r="V178"/>
    </row>
    <row r="179" spans="1:22" x14ac:dyDescent="0.35">
      <c r="A179" s="7"/>
      <c r="B179" s="15" t="s">
        <v>486</v>
      </c>
      <c r="C179" s="1" t="s">
        <v>6</v>
      </c>
      <c r="D179" s="2" t="s">
        <v>193</v>
      </c>
      <c r="E179" s="2" t="s">
        <v>242</v>
      </c>
      <c r="F179" s="2" t="s">
        <v>305</v>
      </c>
      <c r="G179" s="7">
        <v>10</v>
      </c>
      <c r="H179" s="1" t="s">
        <v>285</v>
      </c>
      <c r="I179" s="9">
        <v>334</v>
      </c>
      <c r="J179" s="9">
        <v>337</v>
      </c>
      <c r="K179" s="9">
        <f>Table1[[#This Row],[2023 Preliminary 
Population ]]-Table1[[#This Row],[2022 Revised 
Population]]</f>
        <v>3</v>
      </c>
      <c r="L179" s="3">
        <f>(Table1[[#This Row],[2023 Preliminary 
Population ]]-Table1[[#This Row],[2022 Revised 
Population]])/Table1[[#This Row],[2022 Revised 
Population]]</f>
        <v>8.9820359281437123E-3</v>
      </c>
      <c r="M179" s="2" t="s">
        <v>268</v>
      </c>
      <c r="N179" s="2" t="s">
        <v>273</v>
      </c>
      <c r="O179" s="2">
        <v>1</v>
      </c>
      <c r="P179" s="2"/>
      <c r="Q179" s="6">
        <f>2.3*Table1[[#This Row],[RHNA Housing Units Needed]]/Table1[[#This Row],[2023 Preliminary 
Population ]]</f>
        <v>0</v>
      </c>
      <c r="R179"/>
      <c r="S179"/>
      <c r="T179"/>
      <c r="U179"/>
      <c r="V179"/>
    </row>
    <row r="180" spans="1:22" x14ac:dyDescent="0.35">
      <c r="A180" s="7"/>
      <c r="B180" s="15" t="s">
        <v>487</v>
      </c>
      <c r="C180" s="1" t="s">
        <v>11</v>
      </c>
      <c r="D180" s="2" t="s">
        <v>11</v>
      </c>
      <c r="E180" s="2" t="s">
        <v>242</v>
      </c>
      <c r="F180" s="2" t="s">
        <v>305</v>
      </c>
      <c r="G180" s="7">
        <v>10</v>
      </c>
      <c r="H180" s="1" t="s">
        <v>285</v>
      </c>
      <c r="I180" s="9">
        <v>2030</v>
      </c>
      <c r="J180" s="9">
        <v>2057</v>
      </c>
      <c r="K180" s="9">
        <f>Table1[[#This Row],[2023 Preliminary 
Population ]]-Table1[[#This Row],[2022 Revised 
Population]]</f>
        <v>27</v>
      </c>
      <c r="L180" s="3">
        <f>(Table1[[#This Row],[2023 Preliminary 
Population ]]-Table1[[#This Row],[2022 Revised 
Population]])/Table1[[#This Row],[2022 Revised 
Population]]</f>
        <v>1.3300492610837438E-2</v>
      </c>
      <c r="M180" s="2" t="s">
        <v>268</v>
      </c>
      <c r="N180" s="2" t="s">
        <v>272</v>
      </c>
      <c r="O180" s="2">
        <v>2</v>
      </c>
      <c r="P180" s="2"/>
      <c r="Q180" s="6">
        <f>2.3*Table1[[#This Row],[RHNA Housing Units Needed]]/Table1[[#This Row],[2023 Preliminary 
Population ]]</f>
        <v>0</v>
      </c>
      <c r="R180"/>
      <c r="S180"/>
      <c r="T180"/>
      <c r="U180"/>
      <c r="V180"/>
    </row>
    <row r="181" spans="1:22" x14ac:dyDescent="0.35">
      <c r="A181" s="7">
        <v>2</v>
      </c>
      <c r="B181" s="15" t="s">
        <v>436</v>
      </c>
      <c r="C181" s="1" t="s">
        <v>134</v>
      </c>
      <c r="D181" s="2" t="s">
        <v>156</v>
      </c>
      <c r="E181" s="2" t="s">
        <v>234</v>
      </c>
      <c r="F181" s="2" t="s">
        <v>290</v>
      </c>
      <c r="G181" s="7">
        <v>6</v>
      </c>
      <c r="H181" s="1" t="s">
        <v>276</v>
      </c>
      <c r="I181" s="9">
        <v>1341</v>
      </c>
      <c r="J181" s="9">
        <v>1308</v>
      </c>
      <c r="K181" s="9">
        <f>Table1[[#This Row],[2023 Preliminary 
Population ]]-Table1[[#This Row],[2022 Revised 
Population]]</f>
        <v>-33</v>
      </c>
      <c r="L181" s="3">
        <f>(Table1[[#This Row],[2023 Preliminary 
Population ]]-Table1[[#This Row],[2022 Revised 
Population]])/Table1[[#This Row],[2022 Revised 
Population]]</f>
        <v>-2.4608501118568233E-2</v>
      </c>
      <c r="M181" s="2" t="s">
        <v>266</v>
      </c>
      <c r="N181" s="2" t="s">
        <v>272</v>
      </c>
      <c r="O181" s="2">
        <v>2</v>
      </c>
      <c r="P181" s="2">
        <f>'RHNA Housing Needs'!E289</f>
        <v>100</v>
      </c>
      <c r="Q181" s="6">
        <f>2.3*Table1[[#This Row],[RHNA Housing Units Needed]]/Table1[[#This Row],[2023 Preliminary 
Population ]]</f>
        <v>0.17584097859327216</v>
      </c>
      <c r="R181"/>
      <c r="S181"/>
      <c r="T181"/>
      <c r="U181"/>
      <c r="V181"/>
    </row>
    <row r="182" spans="1:22" x14ac:dyDescent="0.35">
      <c r="A182" s="7"/>
      <c r="B182" s="15" t="s">
        <v>489</v>
      </c>
      <c r="C182" s="1" t="s">
        <v>44</v>
      </c>
      <c r="D182" s="2" t="s">
        <v>477</v>
      </c>
      <c r="E182" s="2" t="s">
        <v>142</v>
      </c>
      <c r="F182" s="2" t="s">
        <v>305</v>
      </c>
      <c r="G182" s="7">
        <v>11</v>
      </c>
      <c r="H182" s="1" t="s">
        <v>283</v>
      </c>
      <c r="I182" s="9">
        <v>1155</v>
      </c>
      <c r="J182" s="9">
        <v>1107</v>
      </c>
      <c r="K182" s="9">
        <f>Table1[[#This Row],[2023 Preliminary 
Population ]]-Table1[[#This Row],[2022 Revised 
Population]]</f>
        <v>-48</v>
      </c>
      <c r="L182" s="3">
        <f>(Table1[[#This Row],[2023 Preliminary 
Population ]]-Table1[[#This Row],[2022 Revised 
Population]])/Table1[[#This Row],[2022 Revised 
Population]]</f>
        <v>-4.1558441558441558E-2</v>
      </c>
      <c r="M182" s="2" t="s">
        <v>266</v>
      </c>
      <c r="N182" s="2" t="s">
        <v>273</v>
      </c>
      <c r="O182" s="2">
        <v>2</v>
      </c>
      <c r="P182" s="2"/>
      <c r="Q182" s="6">
        <f>2.3*Table1[[#This Row],[RHNA Housing Units Needed]]/Table1[[#This Row],[2023 Preliminary 
Population ]]</f>
        <v>0</v>
      </c>
      <c r="R182"/>
      <c r="S182"/>
      <c r="T182"/>
      <c r="U182"/>
      <c r="V182"/>
    </row>
    <row r="183" spans="1:22" x14ac:dyDescent="0.35">
      <c r="A183" s="7"/>
      <c r="B183" s="15" t="s">
        <v>490</v>
      </c>
      <c r="C183" s="1" t="s">
        <v>68</v>
      </c>
      <c r="D183" s="2" t="s">
        <v>68</v>
      </c>
      <c r="E183" s="2" t="s">
        <v>112</v>
      </c>
      <c r="F183" s="2" t="s">
        <v>290</v>
      </c>
      <c r="G183" s="7">
        <v>11</v>
      </c>
      <c r="H183" s="1" t="s">
        <v>283</v>
      </c>
      <c r="I183" s="9">
        <v>13953</v>
      </c>
      <c r="J183" s="9">
        <v>12823</v>
      </c>
      <c r="K183" s="9">
        <f>Table1[[#This Row],[2023 Preliminary 
Population ]]-Table1[[#This Row],[2022 Revised 
Population]]</f>
        <v>-1130</v>
      </c>
      <c r="L183" s="3">
        <f>(Table1[[#This Row],[2023 Preliminary 
Population ]]-Table1[[#This Row],[2022 Revised 
Population]])/Table1[[#This Row],[2022 Revised 
Population]]</f>
        <v>-8.0986167849208049E-2</v>
      </c>
      <c r="M183" s="2" t="s">
        <v>266</v>
      </c>
      <c r="N183" s="2" t="s">
        <v>272</v>
      </c>
      <c r="O183" s="2">
        <v>3</v>
      </c>
      <c r="P183" s="2"/>
      <c r="Q183" s="6">
        <f>2.3*Table1[[#This Row],[RHNA Housing Units Needed]]/Table1[[#This Row],[2023 Preliminary 
Population ]]</f>
        <v>0</v>
      </c>
      <c r="R183"/>
      <c r="S183"/>
      <c r="T183"/>
      <c r="U183"/>
      <c r="V183"/>
    </row>
    <row r="184" spans="1:22" x14ac:dyDescent="0.35">
      <c r="A184" s="7"/>
      <c r="B184" s="15" t="s">
        <v>491</v>
      </c>
      <c r="C184" s="1" t="s">
        <v>115</v>
      </c>
      <c r="D184" s="2" t="s">
        <v>29</v>
      </c>
      <c r="E184" s="2" t="s">
        <v>247</v>
      </c>
      <c r="F184" s="2" t="s">
        <v>305</v>
      </c>
      <c r="G184" s="7">
        <v>10</v>
      </c>
      <c r="H184" s="1" t="s">
        <v>275</v>
      </c>
      <c r="I184" s="9">
        <v>179</v>
      </c>
      <c r="J184" s="9">
        <v>176</v>
      </c>
      <c r="K184" s="9">
        <f>Table1[[#This Row],[2023 Preliminary 
Population ]]-Table1[[#This Row],[2022 Revised 
Population]]</f>
        <v>-3</v>
      </c>
      <c r="L184" s="3">
        <f>(Table1[[#This Row],[2023 Preliminary 
Population ]]-Table1[[#This Row],[2022 Revised 
Population]])/Table1[[#This Row],[2022 Revised 
Population]]</f>
        <v>-1.6759776536312849E-2</v>
      </c>
      <c r="M184" s="2" t="s">
        <v>266</v>
      </c>
      <c r="N184" s="2" t="s">
        <v>272</v>
      </c>
      <c r="O184" s="2">
        <v>1</v>
      </c>
      <c r="P184" s="2"/>
      <c r="Q184" s="6">
        <f>2.3*Table1[[#This Row],[RHNA Housing Units Needed]]/Table1[[#This Row],[2023 Preliminary 
Population ]]</f>
        <v>0</v>
      </c>
      <c r="R184"/>
      <c r="S184"/>
      <c r="T184"/>
      <c r="U184"/>
      <c r="V184"/>
    </row>
    <row r="185" spans="1:22" x14ac:dyDescent="0.35">
      <c r="A185" s="7"/>
      <c r="B185" s="15" t="s">
        <v>492</v>
      </c>
      <c r="C185" s="1" t="s">
        <v>120</v>
      </c>
      <c r="D185" s="2" t="s">
        <v>477</v>
      </c>
      <c r="E185" s="2" t="s">
        <v>142</v>
      </c>
      <c r="F185" s="2" t="s">
        <v>305</v>
      </c>
      <c r="G185" s="7">
        <v>11</v>
      </c>
      <c r="H185" s="1" t="s">
        <v>283</v>
      </c>
      <c r="I185" s="9">
        <v>247</v>
      </c>
      <c r="J185" s="9">
        <v>237</v>
      </c>
      <c r="K185" s="9">
        <f>Table1[[#This Row],[2023 Preliminary 
Population ]]-Table1[[#This Row],[2022 Revised 
Population]]</f>
        <v>-10</v>
      </c>
      <c r="L185" s="3">
        <f>(Table1[[#This Row],[2023 Preliminary 
Population ]]-Table1[[#This Row],[2022 Revised 
Population]])/Table1[[#This Row],[2022 Revised 
Population]]</f>
        <v>-4.048582995951417E-2</v>
      </c>
      <c r="M185" s="2" t="s">
        <v>266</v>
      </c>
      <c r="N185" s="2" t="s">
        <v>272</v>
      </c>
      <c r="O185" s="2">
        <v>1</v>
      </c>
      <c r="P185" s="2"/>
      <c r="Q185" s="6">
        <f>2.3*Table1[[#This Row],[RHNA Housing Units Needed]]/Table1[[#This Row],[2023 Preliminary 
Population ]]</f>
        <v>0</v>
      </c>
      <c r="R185"/>
      <c r="S185"/>
      <c r="T185"/>
      <c r="U185"/>
      <c r="V185"/>
    </row>
    <row r="186" spans="1:22" x14ac:dyDescent="0.35">
      <c r="A186" s="7">
        <v>2</v>
      </c>
      <c r="B186" s="15" t="s">
        <v>467</v>
      </c>
      <c r="C186" s="1" t="s">
        <v>42</v>
      </c>
      <c r="D186" s="2" t="s">
        <v>74</v>
      </c>
      <c r="E186" s="2" t="s">
        <v>107</v>
      </c>
      <c r="F186" s="2" t="s">
        <v>290</v>
      </c>
      <c r="G186" s="7">
        <v>10</v>
      </c>
      <c r="H186" s="1" t="s">
        <v>285</v>
      </c>
      <c r="I186" s="9">
        <v>1195</v>
      </c>
      <c r="J186" s="9">
        <v>1176</v>
      </c>
      <c r="K186" s="9">
        <f>Table1[[#This Row],[2023 Preliminary 
Population ]]-Table1[[#This Row],[2022 Revised 
Population]]</f>
        <v>-19</v>
      </c>
      <c r="L186" s="3">
        <f>(Table1[[#This Row],[2023 Preliminary 
Population ]]-Table1[[#This Row],[2022 Revised 
Population]])/Table1[[#This Row],[2022 Revised 
Population]]</f>
        <v>-1.5899581589958158E-2</v>
      </c>
      <c r="M186" s="2" t="s">
        <v>266</v>
      </c>
      <c r="N186" s="2" t="s">
        <v>272</v>
      </c>
      <c r="O186" s="2">
        <v>2</v>
      </c>
      <c r="P186" s="2">
        <f>'RHNA Housing Needs'!E299</f>
        <v>25</v>
      </c>
      <c r="Q186" s="6">
        <f>2.3*Table1[[#This Row],[RHNA Housing Units Needed]]/Table1[[#This Row],[2023 Preliminary 
Population ]]</f>
        <v>4.8894557823129244E-2</v>
      </c>
      <c r="R186"/>
      <c r="S186"/>
      <c r="T186"/>
      <c r="U186"/>
      <c r="V186"/>
    </row>
    <row r="187" spans="1:22" x14ac:dyDescent="0.35">
      <c r="A187" s="7"/>
      <c r="B187" s="15" t="s">
        <v>495</v>
      </c>
      <c r="C187" s="1" t="s">
        <v>217</v>
      </c>
      <c r="D187" s="2" t="s">
        <v>29</v>
      </c>
      <c r="E187" s="2" t="s">
        <v>247</v>
      </c>
      <c r="F187" s="2" t="s">
        <v>305</v>
      </c>
      <c r="G187" s="7">
        <v>10</v>
      </c>
      <c r="H187" s="1" t="s">
        <v>275</v>
      </c>
      <c r="I187" s="9">
        <v>119</v>
      </c>
      <c r="J187" s="9">
        <v>116</v>
      </c>
      <c r="K187" s="9">
        <f>Table1[[#This Row],[2023 Preliminary 
Population ]]-Table1[[#This Row],[2022 Revised 
Population]]</f>
        <v>-3</v>
      </c>
      <c r="L187" s="3">
        <f>(Table1[[#This Row],[2023 Preliminary 
Population ]]-Table1[[#This Row],[2022 Revised 
Population]])/Table1[[#This Row],[2022 Revised 
Population]]</f>
        <v>-2.5210084033613446E-2</v>
      </c>
      <c r="M187" s="2" t="s">
        <v>266</v>
      </c>
      <c r="N187" s="2" t="s">
        <v>272</v>
      </c>
      <c r="O187" s="2">
        <v>1</v>
      </c>
      <c r="P187" s="2"/>
      <c r="Q187" s="6">
        <f>2.3*Table1[[#This Row],[RHNA Housing Units Needed]]/Table1[[#This Row],[2023 Preliminary 
Population ]]</f>
        <v>0</v>
      </c>
      <c r="R187"/>
      <c r="S187"/>
      <c r="T187"/>
      <c r="U187"/>
      <c r="V187"/>
    </row>
    <row r="188" spans="1:22" x14ac:dyDescent="0.35">
      <c r="A188" s="7"/>
      <c r="B188" s="15" t="s">
        <v>496</v>
      </c>
      <c r="C188" s="1" t="s">
        <v>497</v>
      </c>
      <c r="D188" s="2" t="s">
        <v>29</v>
      </c>
      <c r="E188" s="2" t="s">
        <v>247</v>
      </c>
      <c r="F188" s="2" t="s">
        <v>305</v>
      </c>
      <c r="G188" s="7">
        <v>10</v>
      </c>
      <c r="H188" s="1" t="s">
        <v>275</v>
      </c>
      <c r="I188" s="9">
        <v>566</v>
      </c>
      <c r="J188" s="9">
        <v>555</v>
      </c>
      <c r="K188" s="9">
        <f>Table1[[#This Row],[2023 Preliminary 
Population ]]-Table1[[#This Row],[2022 Revised 
Population]]</f>
        <v>-11</v>
      </c>
      <c r="L188" s="3">
        <f>(Table1[[#This Row],[2023 Preliminary 
Population ]]-Table1[[#This Row],[2022 Revised 
Population]])/Table1[[#This Row],[2022 Revised 
Population]]</f>
        <v>-1.9434628975265017E-2</v>
      </c>
      <c r="M188" s="2" t="s">
        <v>266</v>
      </c>
      <c r="N188" s="2" t="s">
        <v>272</v>
      </c>
      <c r="O188" s="2">
        <v>1</v>
      </c>
      <c r="P188" s="2"/>
      <c r="Q188" s="6">
        <f>2.3*Table1[[#This Row],[RHNA Housing Units Needed]]/Table1[[#This Row],[2023 Preliminary 
Population ]]</f>
        <v>0</v>
      </c>
      <c r="R188"/>
      <c r="S188"/>
      <c r="T188"/>
      <c r="U188"/>
      <c r="V188"/>
    </row>
    <row r="189" spans="1:22" x14ac:dyDescent="0.35">
      <c r="A189" s="7"/>
      <c r="B189" s="15" t="s">
        <v>498</v>
      </c>
      <c r="C189" s="1" t="s">
        <v>40</v>
      </c>
      <c r="D189" s="2" t="s">
        <v>112</v>
      </c>
      <c r="E189" s="2" t="s">
        <v>112</v>
      </c>
      <c r="F189" s="2" t="s">
        <v>290</v>
      </c>
      <c r="G189" s="7">
        <v>11</v>
      </c>
      <c r="H189" s="1" t="s">
        <v>283</v>
      </c>
      <c r="I189" s="9">
        <v>459</v>
      </c>
      <c r="J189" s="9">
        <v>498</v>
      </c>
      <c r="K189" s="9">
        <f>Table1[[#This Row],[2023 Preliminary 
Population ]]-Table1[[#This Row],[2022 Revised 
Population]]</f>
        <v>39</v>
      </c>
      <c r="L189" s="3">
        <f>(Table1[[#This Row],[2023 Preliminary 
Population ]]-Table1[[#This Row],[2022 Revised 
Population]])/Table1[[#This Row],[2022 Revised 
Population]]</f>
        <v>8.4967320261437912E-2</v>
      </c>
      <c r="M189" s="2" t="s">
        <v>268</v>
      </c>
      <c r="N189" s="2" t="s">
        <v>272</v>
      </c>
      <c r="O189" s="2">
        <v>1</v>
      </c>
      <c r="P189" s="2"/>
      <c r="Q189" s="6">
        <f>2.3*Table1[[#This Row],[RHNA Housing Units Needed]]/Table1[[#This Row],[2023 Preliminary 
Population ]]</f>
        <v>0</v>
      </c>
      <c r="R189"/>
      <c r="S189"/>
      <c r="T189"/>
      <c r="U189"/>
      <c r="V189"/>
    </row>
    <row r="190" spans="1:22" x14ac:dyDescent="0.35">
      <c r="A190" s="7">
        <v>2</v>
      </c>
      <c r="B190" s="15" t="s">
        <v>493</v>
      </c>
      <c r="C190" s="1" t="s">
        <v>494</v>
      </c>
      <c r="D190" s="2" t="s">
        <v>189</v>
      </c>
      <c r="E190" s="2" t="s">
        <v>107</v>
      </c>
      <c r="F190" s="2" t="s">
        <v>290</v>
      </c>
      <c r="G190" s="7">
        <v>10</v>
      </c>
      <c r="H190" s="1" t="s">
        <v>285</v>
      </c>
      <c r="I190" s="9">
        <v>7454</v>
      </c>
      <c r="J190" s="9">
        <v>7421</v>
      </c>
      <c r="K190" s="9">
        <f>Table1[[#This Row],[2023 Preliminary 
Population ]]-Table1[[#This Row],[2022 Revised 
Population]]</f>
        <v>-33</v>
      </c>
      <c r="L190" s="3">
        <f>(Table1[[#This Row],[2023 Preliminary 
Population ]]-Table1[[#This Row],[2022 Revised 
Population]])/Table1[[#This Row],[2022 Revised 
Population]]</f>
        <v>-4.4271532063321706E-3</v>
      </c>
      <c r="M190" s="2" t="s">
        <v>266</v>
      </c>
      <c r="N190" s="2" t="s">
        <v>272</v>
      </c>
      <c r="O190" s="2">
        <v>2</v>
      </c>
      <c r="P190" s="2">
        <f>'RHNA Housing Needs'!E309</f>
        <v>432</v>
      </c>
      <c r="Q190" s="6">
        <f>2.3*Table1[[#This Row],[RHNA Housing Units Needed]]/Table1[[#This Row],[2023 Preliminary 
Population ]]</f>
        <v>0.13389031127880338</v>
      </c>
      <c r="R190"/>
      <c r="S190"/>
      <c r="T190"/>
      <c r="U190"/>
      <c r="V190"/>
    </row>
    <row r="191" spans="1:22" x14ac:dyDescent="0.35">
      <c r="A191" s="7"/>
      <c r="B191" s="15" t="s">
        <v>500</v>
      </c>
      <c r="C191" s="1" t="s">
        <v>106</v>
      </c>
      <c r="D191" s="2" t="s">
        <v>29</v>
      </c>
      <c r="E191" s="2" t="s">
        <v>247</v>
      </c>
      <c r="F191" s="2" t="s">
        <v>305</v>
      </c>
      <c r="G191" s="7">
        <v>10</v>
      </c>
      <c r="H191" s="1" t="s">
        <v>275</v>
      </c>
      <c r="I191" s="9">
        <v>820</v>
      </c>
      <c r="J191" s="9">
        <v>801</v>
      </c>
      <c r="K191" s="9">
        <f>Table1[[#This Row],[2023 Preliminary 
Population ]]-Table1[[#This Row],[2022 Revised 
Population]]</f>
        <v>-19</v>
      </c>
      <c r="L191" s="3">
        <f>(Table1[[#This Row],[2023 Preliminary 
Population ]]-Table1[[#This Row],[2022 Revised 
Population]])/Table1[[#This Row],[2022 Revised 
Population]]</f>
        <v>-2.3170731707317073E-2</v>
      </c>
      <c r="M191" s="2" t="s">
        <v>266</v>
      </c>
      <c r="N191" s="2" t="s">
        <v>272</v>
      </c>
      <c r="O191" s="2">
        <v>1</v>
      </c>
      <c r="P191" s="2"/>
      <c r="Q191" s="6">
        <f>2.3*Table1[[#This Row],[RHNA Housing Units Needed]]/Table1[[#This Row],[2023 Preliminary 
Population ]]</f>
        <v>0</v>
      </c>
      <c r="R191"/>
      <c r="S191"/>
      <c r="T191"/>
      <c r="U191"/>
      <c r="V191"/>
    </row>
    <row r="192" spans="1:22" x14ac:dyDescent="0.35">
      <c r="A192" s="7"/>
      <c r="B192" s="15" t="s">
        <v>501</v>
      </c>
      <c r="C192" s="1" t="s">
        <v>136</v>
      </c>
      <c r="D192" s="2" t="s">
        <v>169</v>
      </c>
      <c r="E192" s="2" t="s">
        <v>237</v>
      </c>
      <c r="F192" s="2" t="s">
        <v>305</v>
      </c>
      <c r="G192" s="7">
        <v>11</v>
      </c>
      <c r="H192" s="1" t="s">
        <v>283</v>
      </c>
      <c r="I192" s="9">
        <v>166</v>
      </c>
      <c r="J192" s="9">
        <v>163</v>
      </c>
      <c r="K192" s="9">
        <f>Table1[[#This Row],[2023 Preliminary 
Population ]]-Table1[[#This Row],[2022 Revised 
Population]]</f>
        <v>-3</v>
      </c>
      <c r="L192" s="3">
        <f>(Table1[[#This Row],[2023 Preliminary 
Population ]]-Table1[[#This Row],[2022 Revised 
Population]])/Table1[[#This Row],[2022 Revised 
Population]]</f>
        <v>-1.8072289156626505E-2</v>
      </c>
      <c r="M192" s="2" t="s">
        <v>266</v>
      </c>
      <c r="N192" s="2" t="s">
        <v>272</v>
      </c>
      <c r="O192" s="2">
        <v>1</v>
      </c>
      <c r="P192" s="2"/>
      <c r="Q192" s="6">
        <f>2.3*Table1[[#This Row],[RHNA Housing Units Needed]]/Table1[[#This Row],[2023 Preliminary 
Population ]]</f>
        <v>0</v>
      </c>
      <c r="R192"/>
      <c r="S192"/>
      <c r="T192"/>
      <c r="U192"/>
      <c r="V192"/>
    </row>
    <row r="193" spans="1:22" x14ac:dyDescent="0.35">
      <c r="A193" s="7"/>
      <c r="B193" s="15" t="s">
        <v>502</v>
      </c>
      <c r="C193" s="1" t="s">
        <v>199</v>
      </c>
      <c r="D193" s="2" t="s">
        <v>29</v>
      </c>
      <c r="E193" s="2" t="s">
        <v>247</v>
      </c>
      <c r="F193" s="2" t="s">
        <v>305</v>
      </c>
      <c r="G193" s="7">
        <v>10</v>
      </c>
      <c r="H193" s="1" t="s">
        <v>275</v>
      </c>
      <c r="I193" s="9">
        <v>171</v>
      </c>
      <c r="J193" s="9">
        <v>173</v>
      </c>
      <c r="K193" s="9">
        <f>Table1[[#This Row],[2023 Preliminary 
Population ]]-Table1[[#This Row],[2022 Revised 
Population]]</f>
        <v>2</v>
      </c>
      <c r="L193" s="3">
        <f>(Table1[[#This Row],[2023 Preliminary 
Population ]]-Table1[[#This Row],[2022 Revised 
Population]])/Table1[[#This Row],[2022 Revised 
Population]]</f>
        <v>1.1695906432748537E-2</v>
      </c>
      <c r="M193" s="2" t="s">
        <v>268</v>
      </c>
      <c r="N193" s="2" t="s">
        <v>272</v>
      </c>
      <c r="O193" s="2">
        <v>1</v>
      </c>
      <c r="P193" s="2"/>
      <c r="Q193" s="6">
        <f>2.3*Table1[[#This Row],[RHNA Housing Units Needed]]/Table1[[#This Row],[2023 Preliminary 
Population ]]</f>
        <v>0</v>
      </c>
      <c r="R193"/>
      <c r="S193"/>
      <c r="T193"/>
      <c r="U193"/>
      <c r="V193"/>
    </row>
    <row r="194" spans="1:22" x14ac:dyDescent="0.35">
      <c r="A194" s="7"/>
      <c r="B194" s="15" t="s">
        <v>503</v>
      </c>
      <c r="C194" s="1" t="s">
        <v>8</v>
      </c>
      <c r="D194" s="2" t="s">
        <v>90</v>
      </c>
      <c r="E194" s="2" t="s">
        <v>176</v>
      </c>
      <c r="F194" s="2" t="s">
        <v>305</v>
      </c>
      <c r="G194" s="7">
        <v>10</v>
      </c>
      <c r="H194" s="1" t="s">
        <v>285</v>
      </c>
      <c r="I194" s="9">
        <v>176</v>
      </c>
      <c r="J194" s="9">
        <v>175</v>
      </c>
      <c r="K194" s="9">
        <f>Table1[[#This Row],[2023 Preliminary 
Population ]]-Table1[[#This Row],[2022 Revised 
Population]]</f>
        <v>-1</v>
      </c>
      <c r="L194" s="3">
        <f>(Table1[[#This Row],[2023 Preliminary 
Population ]]-Table1[[#This Row],[2022 Revised 
Population]])/Table1[[#This Row],[2022 Revised 
Population]]</f>
        <v>-5.681818181818182E-3</v>
      </c>
      <c r="M194" s="2" t="s">
        <v>266</v>
      </c>
      <c r="N194" s="2" t="s">
        <v>272</v>
      </c>
      <c r="O194" s="2">
        <v>1</v>
      </c>
      <c r="P194" s="2"/>
      <c r="Q194" s="6">
        <f>2.3*Table1[[#This Row],[RHNA Housing Units Needed]]/Table1[[#This Row],[2023 Preliminary 
Population ]]</f>
        <v>0</v>
      </c>
      <c r="R194"/>
      <c r="S194"/>
      <c r="T194"/>
      <c r="U194"/>
      <c r="V194"/>
    </row>
    <row r="195" spans="1:22" x14ac:dyDescent="0.35">
      <c r="A195" s="7">
        <v>2</v>
      </c>
      <c r="B195" s="15" t="s">
        <v>499</v>
      </c>
      <c r="C195" s="1" t="s">
        <v>87</v>
      </c>
      <c r="D195" s="2" t="s">
        <v>74</v>
      </c>
      <c r="E195" s="2" t="s">
        <v>107</v>
      </c>
      <c r="F195" s="2" t="s">
        <v>290</v>
      </c>
      <c r="G195" s="7">
        <v>10</v>
      </c>
      <c r="H195" s="1" t="s">
        <v>285</v>
      </c>
      <c r="I195" s="9">
        <v>1320</v>
      </c>
      <c r="J195" s="9">
        <v>1303</v>
      </c>
      <c r="K195" s="9">
        <f>Table1[[#This Row],[2023 Preliminary 
Population ]]-Table1[[#This Row],[2022 Revised 
Population]]</f>
        <v>-17</v>
      </c>
      <c r="L195" s="3">
        <f>(Table1[[#This Row],[2023 Preliminary 
Population ]]-Table1[[#This Row],[2022 Revised 
Population]])/Table1[[#This Row],[2022 Revised 
Population]]</f>
        <v>-1.2878787878787878E-2</v>
      </c>
      <c r="M195" s="2" t="s">
        <v>266</v>
      </c>
      <c r="N195" s="2" t="s">
        <v>272</v>
      </c>
      <c r="O195" s="2">
        <v>2</v>
      </c>
      <c r="P195" s="2">
        <f>'RHNA Housing Needs'!E319</f>
        <v>19</v>
      </c>
      <c r="Q195" s="6">
        <f>2.3*Table1[[#This Row],[RHNA Housing Units Needed]]/Table1[[#This Row],[2023 Preliminary 
Population ]]</f>
        <v>3.3537989255564081E-2</v>
      </c>
      <c r="R195"/>
      <c r="S195"/>
      <c r="T195"/>
      <c r="U195"/>
      <c r="V195"/>
    </row>
    <row r="196" spans="1:22" x14ac:dyDescent="0.35">
      <c r="A196" s="7"/>
      <c r="B196" s="15" t="s">
        <v>505</v>
      </c>
      <c r="C196" s="1" t="s">
        <v>41</v>
      </c>
      <c r="D196" s="2" t="s">
        <v>68</v>
      </c>
      <c r="E196" s="2" t="s">
        <v>112</v>
      </c>
      <c r="F196" s="2" t="s">
        <v>290</v>
      </c>
      <c r="G196" s="7">
        <v>11</v>
      </c>
      <c r="H196" s="1" t="s">
        <v>283</v>
      </c>
      <c r="I196" s="9">
        <v>105</v>
      </c>
      <c r="J196" s="9">
        <v>114</v>
      </c>
      <c r="K196" s="9">
        <f>Table1[[#This Row],[2023 Preliminary 
Population ]]-Table1[[#This Row],[2022 Revised 
Population]]</f>
        <v>9</v>
      </c>
      <c r="L196" s="3">
        <f>(Table1[[#This Row],[2023 Preliminary 
Population ]]-Table1[[#This Row],[2022 Revised 
Population]])/Table1[[#This Row],[2022 Revised 
Population]]</f>
        <v>8.5714285714285715E-2</v>
      </c>
      <c r="M196" s="2" t="s">
        <v>268</v>
      </c>
      <c r="N196" s="2" t="s">
        <v>272</v>
      </c>
      <c r="O196" s="2">
        <v>1</v>
      </c>
      <c r="P196" s="2"/>
      <c r="Q196" s="6">
        <f>2.3*Table1[[#This Row],[RHNA Housing Units Needed]]/Table1[[#This Row],[2023 Preliminary 
Population ]]</f>
        <v>0</v>
      </c>
      <c r="R196"/>
      <c r="S196"/>
      <c r="T196"/>
      <c r="U196"/>
      <c r="V196"/>
    </row>
    <row r="197" spans="1:22" x14ac:dyDescent="0.35">
      <c r="A197" s="7"/>
      <c r="B197" s="15" t="s">
        <v>506</v>
      </c>
      <c r="C197" s="1" t="s">
        <v>46</v>
      </c>
      <c r="D197" s="2" t="s">
        <v>57</v>
      </c>
      <c r="E197" s="2" t="s">
        <v>237</v>
      </c>
      <c r="F197" s="2" t="s">
        <v>305</v>
      </c>
      <c r="G197" s="7">
        <v>11</v>
      </c>
      <c r="H197" s="1" t="s">
        <v>283</v>
      </c>
      <c r="I197" s="9">
        <v>202</v>
      </c>
      <c r="J197" s="9">
        <v>199</v>
      </c>
      <c r="K197" s="9">
        <f>Table1[[#This Row],[2023 Preliminary 
Population ]]-Table1[[#This Row],[2022 Revised 
Population]]</f>
        <v>-3</v>
      </c>
      <c r="L197" s="3">
        <f>(Table1[[#This Row],[2023 Preliminary 
Population ]]-Table1[[#This Row],[2022 Revised 
Population]])/Table1[[#This Row],[2022 Revised 
Population]]</f>
        <v>-1.4851485148514851E-2</v>
      </c>
      <c r="M197" s="2" t="s">
        <v>266</v>
      </c>
      <c r="N197" s="2" t="s">
        <v>272</v>
      </c>
      <c r="O197" s="2">
        <v>1</v>
      </c>
      <c r="P197" s="2"/>
      <c r="Q197" s="6">
        <f>2.3*Table1[[#This Row],[RHNA Housing Units Needed]]/Table1[[#This Row],[2023 Preliminary 
Population ]]</f>
        <v>0</v>
      </c>
      <c r="R197"/>
      <c r="S197"/>
      <c r="T197"/>
      <c r="U197"/>
      <c r="V197"/>
    </row>
    <row r="198" spans="1:22" x14ac:dyDescent="0.35">
      <c r="A198" s="7"/>
      <c r="B198" s="15" t="s">
        <v>507</v>
      </c>
      <c r="C198" s="1" t="s">
        <v>102</v>
      </c>
      <c r="D198" s="2" t="s">
        <v>74</v>
      </c>
      <c r="E198" s="2" t="s">
        <v>107</v>
      </c>
      <c r="F198" s="2" t="s">
        <v>290</v>
      </c>
      <c r="G198" s="7">
        <v>10</v>
      </c>
      <c r="H198" s="1" t="s">
        <v>285</v>
      </c>
      <c r="I198" s="9">
        <v>221</v>
      </c>
      <c r="J198" s="9">
        <v>219</v>
      </c>
      <c r="K198" s="9">
        <f>Table1[[#This Row],[2023 Preliminary 
Population ]]-Table1[[#This Row],[2022 Revised 
Population]]</f>
        <v>-2</v>
      </c>
      <c r="L198" s="3">
        <f>(Table1[[#This Row],[2023 Preliminary 
Population ]]-Table1[[#This Row],[2022 Revised 
Population]])/Table1[[#This Row],[2022 Revised 
Population]]</f>
        <v>-9.0497737556561094E-3</v>
      </c>
      <c r="M198" s="2" t="s">
        <v>266</v>
      </c>
      <c r="N198" s="2" t="s">
        <v>272</v>
      </c>
      <c r="O198" s="2">
        <v>1</v>
      </c>
      <c r="P198" s="2"/>
      <c r="Q198" s="6">
        <f>2.3*Table1[[#This Row],[RHNA Housing Units Needed]]/Table1[[#This Row],[2023 Preliminary 
Population ]]</f>
        <v>0</v>
      </c>
      <c r="R198"/>
      <c r="S198"/>
      <c r="T198"/>
      <c r="U198"/>
      <c r="V198"/>
    </row>
    <row r="199" spans="1:22" x14ac:dyDescent="0.35">
      <c r="A199" s="7"/>
      <c r="B199" s="15" t="s">
        <v>508</v>
      </c>
      <c r="C199" s="1" t="s">
        <v>107</v>
      </c>
      <c r="D199" s="2" t="s">
        <v>197</v>
      </c>
      <c r="E199" s="2" t="s">
        <v>107</v>
      </c>
      <c r="F199" s="2" t="s">
        <v>290</v>
      </c>
      <c r="G199" s="7">
        <v>10</v>
      </c>
      <c r="H199" s="1" t="s">
        <v>285</v>
      </c>
      <c r="I199" s="9">
        <v>7459</v>
      </c>
      <c r="J199" s="9">
        <v>7626</v>
      </c>
      <c r="K199" s="9">
        <f>Table1[[#This Row],[2023 Preliminary 
Population ]]-Table1[[#This Row],[2022 Revised 
Population]]</f>
        <v>167</v>
      </c>
      <c r="L199" s="3">
        <f>(Table1[[#This Row],[2023 Preliminary 
Population ]]-Table1[[#This Row],[2022 Revised 
Population]])/Table1[[#This Row],[2022 Revised 
Population]]</f>
        <v>2.2389060195736693E-2</v>
      </c>
      <c r="M199" s="2" t="s">
        <v>268</v>
      </c>
      <c r="N199" s="2" t="s">
        <v>272</v>
      </c>
      <c r="O199" s="2">
        <v>2</v>
      </c>
      <c r="P199" s="2"/>
      <c r="Q199" s="6">
        <f>2.3*Table1[[#This Row],[RHNA Housing Units Needed]]/Table1[[#This Row],[2023 Preliminary 
Population ]]</f>
        <v>0</v>
      </c>
      <c r="R199"/>
      <c r="S199"/>
      <c r="T199"/>
      <c r="U199"/>
      <c r="V199"/>
    </row>
    <row r="200" spans="1:22" x14ac:dyDescent="0.35">
      <c r="A200" s="7"/>
      <c r="B200" s="15" t="s">
        <v>509</v>
      </c>
      <c r="C200" s="1" t="s">
        <v>112</v>
      </c>
      <c r="D200" s="2" t="s">
        <v>112</v>
      </c>
      <c r="E200" s="2" t="s">
        <v>112</v>
      </c>
      <c r="F200" s="2" t="s">
        <v>290</v>
      </c>
      <c r="G200" s="7">
        <v>11</v>
      </c>
      <c r="H200" s="1" t="s">
        <v>283</v>
      </c>
      <c r="I200" s="9">
        <v>1960</v>
      </c>
      <c r="J200" s="9">
        <v>2127</v>
      </c>
      <c r="K200" s="9">
        <f>Table1[[#This Row],[2023 Preliminary 
Population ]]-Table1[[#This Row],[2022 Revised 
Population]]</f>
        <v>167</v>
      </c>
      <c r="L200" s="3">
        <f>(Table1[[#This Row],[2023 Preliminary 
Population ]]-Table1[[#This Row],[2022 Revised 
Population]])/Table1[[#This Row],[2022 Revised 
Population]]</f>
        <v>8.5204081632653056E-2</v>
      </c>
      <c r="M200" s="2" t="s">
        <v>268</v>
      </c>
      <c r="N200" s="2" t="s">
        <v>272</v>
      </c>
      <c r="O200" s="2">
        <v>2</v>
      </c>
      <c r="P200" s="2"/>
      <c r="Q200" s="6">
        <f>2.3*Table1[[#This Row],[RHNA Housing Units Needed]]/Table1[[#This Row],[2023 Preliminary 
Population ]]</f>
        <v>0</v>
      </c>
      <c r="R200"/>
      <c r="S200"/>
      <c r="T200"/>
      <c r="U200"/>
      <c r="V200"/>
    </row>
    <row r="201" spans="1:22" x14ac:dyDescent="0.35">
      <c r="A201" s="7"/>
      <c r="B201" s="15" t="s">
        <v>510</v>
      </c>
      <c r="C201" s="1" t="s">
        <v>117</v>
      </c>
      <c r="D201" s="2" t="s">
        <v>57</v>
      </c>
      <c r="E201" s="2" t="s">
        <v>237</v>
      </c>
      <c r="F201" s="2" t="s">
        <v>305</v>
      </c>
      <c r="G201" s="7">
        <v>11</v>
      </c>
      <c r="H201" s="1" t="s">
        <v>283</v>
      </c>
      <c r="I201" s="9">
        <v>40</v>
      </c>
      <c r="J201" s="9">
        <v>40</v>
      </c>
      <c r="K201" s="9">
        <f>Table1[[#This Row],[2023 Preliminary 
Population ]]-Table1[[#This Row],[2022 Revised 
Population]]</f>
        <v>0</v>
      </c>
      <c r="L201" s="3">
        <f>(Table1[[#This Row],[2023 Preliminary 
Population ]]-Table1[[#This Row],[2022 Revised 
Population]])/Table1[[#This Row],[2022 Revised 
Population]]</f>
        <v>0</v>
      </c>
      <c r="M201" s="2" t="s">
        <v>267</v>
      </c>
      <c r="N201" s="2" t="s">
        <v>272</v>
      </c>
      <c r="O201" s="2">
        <v>1</v>
      </c>
      <c r="P201" s="2"/>
      <c r="Q201" s="6">
        <f>2.3*Table1[[#This Row],[RHNA Housing Units Needed]]/Table1[[#This Row],[2023 Preliminary 
Population ]]</f>
        <v>0</v>
      </c>
      <c r="R201"/>
      <c r="S201"/>
      <c r="T201"/>
      <c r="U201"/>
      <c r="V201"/>
    </row>
    <row r="202" spans="1:22" x14ac:dyDescent="0.35">
      <c r="A202" s="7"/>
      <c r="B202" s="15" t="s">
        <v>511</v>
      </c>
      <c r="C202" s="1" t="s">
        <v>142</v>
      </c>
      <c r="D202" s="2" t="s">
        <v>477</v>
      </c>
      <c r="E202" s="2" t="s">
        <v>142</v>
      </c>
      <c r="F202" s="2" t="s">
        <v>305</v>
      </c>
      <c r="G202" s="7">
        <v>11</v>
      </c>
      <c r="H202" s="1" t="s">
        <v>283</v>
      </c>
      <c r="I202" s="9">
        <v>816</v>
      </c>
      <c r="J202" s="9">
        <v>782</v>
      </c>
      <c r="K202" s="9">
        <f>Table1[[#This Row],[2023 Preliminary 
Population ]]-Table1[[#This Row],[2022 Revised 
Population]]</f>
        <v>-34</v>
      </c>
      <c r="L202" s="3">
        <f>(Table1[[#This Row],[2023 Preliminary 
Population ]]-Table1[[#This Row],[2022 Revised 
Population]])/Table1[[#This Row],[2022 Revised 
Population]]</f>
        <v>-4.1666666666666664E-2</v>
      </c>
      <c r="M202" s="2" t="s">
        <v>266</v>
      </c>
      <c r="N202" s="2" t="s">
        <v>273</v>
      </c>
      <c r="O202" s="2">
        <v>1</v>
      </c>
      <c r="P202" s="2"/>
      <c r="Q202" s="6">
        <f>2.3*Table1[[#This Row],[RHNA Housing Units Needed]]/Table1[[#This Row],[2023 Preliminary 
Population ]]</f>
        <v>0</v>
      </c>
      <c r="R202"/>
      <c r="S202"/>
      <c r="T202"/>
      <c r="U202"/>
      <c r="V202"/>
    </row>
    <row r="203" spans="1:22" x14ac:dyDescent="0.35">
      <c r="A203" s="7"/>
      <c r="B203" s="15" t="s">
        <v>512</v>
      </c>
      <c r="C203" s="1" t="s">
        <v>171</v>
      </c>
      <c r="D203" s="2" t="s">
        <v>189</v>
      </c>
      <c r="E203" s="2" t="s">
        <v>107</v>
      </c>
      <c r="F203" s="2" t="s">
        <v>290</v>
      </c>
      <c r="G203" s="7">
        <v>10</v>
      </c>
      <c r="H203" s="1" t="s">
        <v>285</v>
      </c>
      <c r="I203" s="9">
        <v>700</v>
      </c>
      <c r="J203" s="9">
        <v>680</v>
      </c>
      <c r="K203" s="9">
        <f>Table1[[#This Row],[2023 Preliminary 
Population ]]-Table1[[#This Row],[2022 Revised 
Population]]</f>
        <v>-20</v>
      </c>
      <c r="L203" s="3">
        <f>(Table1[[#This Row],[2023 Preliminary 
Population ]]-Table1[[#This Row],[2022 Revised 
Population]])/Table1[[#This Row],[2022 Revised 
Population]]</f>
        <v>-2.8571428571428571E-2</v>
      </c>
      <c r="M203" s="2" t="s">
        <v>266</v>
      </c>
      <c r="N203" s="2" t="s">
        <v>272</v>
      </c>
      <c r="O203" s="2">
        <v>1</v>
      </c>
      <c r="P203" s="2"/>
      <c r="Q203" s="6">
        <f>2.3*Table1[[#This Row],[RHNA Housing Units Needed]]/Table1[[#This Row],[2023 Preliminary 
Population ]]</f>
        <v>0</v>
      </c>
      <c r="R203"/>
      <c r="S203"/>
      <c r="T203"/>
      <c r="U203"/>
      <c r="V203"/>
    </row>
    <row r="204" spans="1:22" x14ac:dyDescent="0.35">
      <c r="A204" s="7"/>
      <c r="B204" s="15" t="s">
        <v>513</v>
      </c>
      <c r="C204" s="1" t="s">
        <v>9</v>
      </c>
      <c r="D204" s="2" t="s">
        <v>45</v>
      </c>
      <c r="E204" s="2" t="s">
        <v>232</v>
      </c>
      <c r="F204" s="2" t="s">
        <v>305</v>
      </c>
      <c r="G204" s="7">
        <v>10</v>
      </c>
      <c r="H204" s="1" t="s">
        <v>275</v>
      </c>
      <c r="I204" s="9">
        <v>150</v>
      </c>
      <c r="J204" s="9">
        <v>149</v>
      </c>
      <c r="K204" s="9">
        <f>Table1[[#This Row],[2023 Preliminary 
Population ]]-Table1[[#This Row],[2022 Revised 
Population]]</f>
        <v>-1</v>
      </c>
      <c r="L204" s="3">
        <f>(Table1[[#This Row],[2023 Preliminary 
Population ]]-Table1[[#This Row],[2022 Revised 
Population]])/Table1[[#This Row],[2022 Revised 
Population]]</f>
        <v>-6.6666666666666671E-3</v>
      </c>
      <c r="M204" s="2" t="s">
        <v>266</v>
      </c>
      <c r="N204" s="2" t="s">
        <v>272</v>
      </c>
      <c r="O204" s="2">
        <v>1</v>
      </c>
      <c r="P204" s="2"/>
      <c r="Q204" s="6">
        <f>2.3*Table1[[#This Row],[RHNA Housing Units Needed]]/Table1[[#This Row],[2023 Preliminary 
Population ]]</f>
        <v>0</v>
      </c>
      <c r="R204"/>
      <c r="S204"/>
      <c r="T204"/>
      <c r="U204"/>
      <c r="V204"/>
    </row>
    <row r="205" spans="1:22" x14ac:dyDescent="0.35">
      <c r="A205" s="7"/>
      <c r="B205" s="15" t="s">
        <v>514</v>
      </c>
      <c r="C205" s="1" t="s">
        <v>220</v>
      </c>
      <c r="D205" s="2" t="s">
        <v>60</v>
      </c>
      <c r="E205" s="2" t="s">
        <v>237</v>
      </c>
      <c r="F205" s="2" t="s">
        <v>305</v>
      </c>
      <c r="G205" s="7">
        <v>11</v>
      </c>
      <c r="H205" s="1" t="s">
        <v>283</v>
      </c>
      <c r="I205" s="9">
        <v>509</v>
      </c>
      <c r="J205" s="9">
        <v>501</v>
      </c>
      <c r="K205" s="9">
        <f>Table1[[#This Row],[2023 Preliminary 
Population ]]-Table1[[#This Row],[2022 Revised 
Population]]</f>
        <v>-8</v>
      </c>
      <c r="L205" s="3">
        <f>(Table1[[#This Row],[2023 Preliminary 
Population ]]-Table1[[#This Row],[2022 Revised 
Population]])/Table1[[#This Row],[2022 Revised 
Population]]</f>
        <v>-1.5717092337917484E-2</v>
      </c>
      <c r="M205" s="2" t="s">
        <v>266</v>
      </c>
      <c r="N205" s="2" t="s">
        <v>272</v>
      </c>
      <c r="O205" s="2">
        <v>1</v>
      </c>
      <c r="P205" s="2"/>
      <c r="Q205" s="6">
        <f>2.3*Table1[[#This Row],[RHNA Housing Units Needed]]/Table1[[#This Row],[2023 Preliminary 
Population ]]</f>
        <v>0</v>
      </c>
      <c r="R205"/>
      <c r="S205"/>
      <c r="T205"/>
      <c r="U205"/>
      <c r="V205"/>
    </row>
    <row r="206" spans="1:22" x14ac:dyDescent="0.35">
      <c r="A206" s="7"/>
      <c r="B206" s="15" t="s">
        <v>515</v>
      </c>
      <c r="C206" s="1" t="s">
        <v>39</v>
      </c>
      <c r="D206" s="2" t="s">
        <v>39</v>
      </c>
      <c r="E206" s="2" t="s">
        <v>232</v>
      </c>
      <c r="F206" s="2" t="s">
        <v>305</v>
      </c>
      <c r="G206" s="7">
        <v>10</v>
      </c>
      <c r="H206" s="1" t="s">
        <v>275</v>
      </c>
      <c r="I206" s="9">
        <v>131</v>
      </c>
      <c r="J206" s="9">
        <v>132</v>
      </c>
      <c r="K206" s="9">
        <f>Table1[[#This Row],[2023 Preliminary 
Population ]]-Table1[[#This Row],[2022 Revised 
Population]]</f>
        <v>1</v>
      </c>
      <c r="L206" s="3">
        <f>(Table1[[#This Row],[2023 Preliminary 
Population ]]-Table1[[#This Row],[2022 Revised 
Population]])/Table1[[#This Row],[2022 Revised 
Population]]</f>
        <v>7.6335877862595417E-3</v>
      </c>
      <c r="M206" s="2" t="s">
        <v>268</v>
      </c>
      <c r="N206" s="2" t="s">
        <v>272</v>
      </c>
      <c r="O206" s="2">
        <v>1</v>
      </c>
      <c r="P206" s="2"/>
      <c r="Q206" s="6">
        <f>2.3*Table1[[#This Row],[RHNA Housing Units Needed]]/Table1[[#This Row],[2023 Preliminary 
Population ]]</f>
        <v>0</v>
      </c>
      <c r="R206"/>
      <c r="S206"/>
      <c r="T206"/>
      <c r="U206"/>
      <c r="V206"/>
    </row>
    <row r="207" spans="1:22" x14ac:dyDescent="0.35">
      <c r="A207" s="7"/>
      <c r="B207" s="15" t="s">
        <v>516</v>
      </c>
      <c r="C207" s="1" t="s">
        <v>45</v>
      </c>
      <c r="D207" s="2" t="s">
        <v>45</v>
      </c>
      <c r="E207" s="2" t="s">
        <v>232</v>
      </c>
      <c r="F207" s="2" t="s">
        <v>305</v>
      </c>
      <c r="G207" s="7">
        <v>10</v>
      </c>
      <c r="H207" s="1" t="s">
        <v>275</v>
      </c>
      <c r="I207" s="9">
        <v>3286</v>
      </c>
      <c r="J207" s="9">
        <v>3307</v>
      </c>
      <c r="K207" s="9">
        <f>Table1[[#This Row],[2023 Preliminary 
Population ]]-Table1[[#This Row],[2022 Revised 
Population]]</f>
        <v>21</v>
      </c>
      <c r="L207" s="3">
        <f>(Table1[[#This Row],[2023 Preliminary 
Population ]]-Table1[[#This Row],[2022 Revised 
Population]])/Table1[[#This Row],[2022 Revised 
Population]]</f>
        <v>6.3907486305538651E-3</v>
      </c>
      <c r="M207" s="2" t="s">
        <v>268</v>
      </c>
      <c r="N207" s="2" t="s">
        <v>272</v>
      </c>
      <c r="O207" s="2">
        <v>2</v>
      </c>
      <c r="P207" s="2"/>
      <c r="Q207" s="6">
        <f>2.3*Table1[[#This Row],[RHNA Housing Units Needed]]/Table1[[#This Row],[2023 Preliminary 
Population ]]</f>
        <v>0</v>
      </c>
      <c r="R207"/>
      <c r="S207"/>
      <c r="T207"/>
      <c r="U207"/>
      <c r="V207"/>
    </row>
    <row r="208" spans="1:22" x14ac:dyDescent="0.35">
      <c r="A208" s="7"/>
      <c r="B208" s="15" t="s">
        <v>517</v>
      </c>
      <c r="C208" s="1" t="s">
        <v>60</v>
      </c>
      <c r="D208" s="2" t="s">
        <v>60</v>
      </c>
      <c r="E208" s="2" t="s">
        <v>232</v>
      </c>
      <c r="F208" s="2" t="s">
        <v>305</v>
      </c>
      <c r="G208" s="7">
        <v>10</v>
      </c>
      <c r="H208" s="1" t="s">
        <v>275</v>
      </c>
      <c r="I208" s="9">
        <v>11677</v>
      </c>
      <c r="J208" s="9">
        <v>11938</v>
      </c>
      <c r="K208" s="9">
        <f>Table1[[#This Row],[2023 Preliminary 
Population ]]-Table1[[#This Row],[2022 Revised 
Population]]</f>
        <v>261</v>
      </c>
      <c r="L208" s="3">
        <f>(Table1[[#This Row],[2023 Preliminary 
Population ]]-Table1[[#This Row],[2022 Revised 
Population]])/Table1[[#This Row],[2022 Revised 
Population]]</f>
        <v>2.2351631412177785E-2</v>
      </c>
      <c r="M208" s="2" t="s">
        <v>268</v>
      </c>
      <c r="N208" s="2" t="s">
        <v>272</v>
      </c>
      <c r="O208" s="2">
        <v>3</v>
      </c>
      <c r="P208" s="2"/>
      <c r="Q208" s="6">
        <f>2.3*Table1[[#This Row],[RHNA Housing Units Needed]]/Table1[[#This Row],[2023 Preliminary 
Population ]]</f>
        <v>0</v>
      </c>
      <c r="R208"/>
      <c r="S208"/>
      <c r="T208"/>
      <c r="U208"/>
      <c r="V208"/>
    </row>
    <row r="209" spans="1:22" x14ac:dyDescent="0.35">
      <c r="A209" s="7">
        <v>2</v>
      </c>
      <c r="B209" s="15" t="s">
        <v>504</v>
      </c>
      <c r="C209" s="1" t="s">
        <v>26</v>
      </c>
      <c r="D209" s="2" t="s">
        <v>197</v>
      </c>
      <c r="E209" s="2" t="s">
        <v>107</v>
      </c>
      <c r="F209" s="2" t="s">
        <v>290</v>
      </c>
      <c r="G209" s="7">
        <v>10</v>
      </c>
      <c r="H209" s="1" t="s">
        <v>285</v>
      </c>
      <c r="I209" s="9">
        <v>2261</v>
      </c>
      <c r="J209" s="9">
        <v>2256</v>
      </c>
      <c r="K209" s="9">
        <f>Table1[[#This Row],[2023 Preliminary 
Population ]]-Table1[[#This Row],[2022 Revised 
Population]]</f>
        <v>-5</v>
      </c>
      <c r="L209" s="3">
        <f>(Table1[[#This Row],[2023 Preliminary 
Population ]]-Table1[[#This Row],[2022 Revised 
Population]])/Table1[[#This Row],[2022 Revised 
Population]]</f>
        <v>-2.2114108801415304E-3</v>
      </c>
      <c r="M209" s="2" t="s">
        <v>266</v>
      </c>
      <c r="N209" s="2" t="s">
        <v>272</v>
      </c>
      <c r="O209" s="2">
        <v>2</v>
      </c>
      <c r="P209" s="2">
        <v>115</v>
      </c>
      <c r="Q209" s="6">
        <f>2.3*Table1[[#This Row],[RHNA Housing Units Needed]]/Table1[[#This Row],[2023 Preliminary 
Population ]]</f>
        <v>0.11724290780141844</v>
      </c>
      <c r="R209"/>
      <c r="S209"/>
      <c r="T209"/>
      <c r="U209"/>
      <c r="V209"/>
    </row>
    <row r="210" spans="1:22" x14ac:dyDescent="0.35">
      <c r="A210" s="7"/>
      <c r="B210" s="15"/>
      <c r="C210" s="1" t="s">
        <v>111</v>
      </c>
      <c r="E210" s="2" t="s">
        <v>250</v>
      </c>
      <c r="F210" s="2" t="s">
        <v>292</v>
      </c>
      <c r="G210" s="7">
        <v>1</v>
      </c>
      <c r="H210" s="1" t="s">
        <v>280</v>
      </c>
      <c r="I210" s="9">
        <v>82</v>
      </c>
      <c r="J210" s="9">
        <v>81</v>
      </c>
      <c r="K210" s="9">
        <f>Table1[[#This Row],[2023 Preliminary 
Population ]]-Table1[[#This Row],[2022 Revised 
Population]]</f>
        <v>-1</v>
      </c>
      <c r="L210" s="3">
        <f>(Table1[[#This Row],[2023 Preliminary 
Population ]]-Table1[[#This Row],[2022 Revised 
Population]])/Table1[[#This Row],[2022 Revised 
Population]]</f>
        <v>-1.2195121951219513E-2</v>
      </c>
      <c r="M210" s="2" t="s">
        <v>266</v>
      </c>
      <c r="N210" s="2" t="s">
        <v>272</v>
      </c>
      <c r="O210" s="2">
        <v>1</v>
      </c>
      <c r="P210" s="2"/>
      <c r="Q210" s="6">
        <f>2.3*Table1[[#This Row],[RHNA Housing Units Needed]]/Table1[[#This Row],[2023 Preliminary 
Population ]]</f>
        <v>0</v>
      </c>
      <c r="R210"/>
      <c r="S210"/>
      <c r="T210"/>
      <c r="U210"/>
      <c r="V210"/>
    </row>
    <row r="211" spans="1:22" x14ac:dyDescent="0.35">
      <c r="A211" s="7"/>
      <c r="B211" s="15"/>
      <c r="C211" s="1" t="s">
        <v>109</v>
      </c>
      <c r="D211" s="2" t="s">
        <v>195</v>
      </c>
      <c r="E211" s="2" t="s">
        <v>235</v>
      </c>
      <c r="F211" s="2" t="s">
        <v>290</v>
      </c>
      <c r="G211" s="7">
        <v>1</v>
      </c>
      <c r="H211" s="1" t="s">
        <v>280</v>
      </c>
      <c r="I211" s="9">
        <v>1930</v>
      </c>
      <c r="J211" s="9">
        <v>1933</v>
      </c>
      <c r="K211" s="9">
        <f>Table1[[#This Row],[2023 Preliminary 
Population ]]-Table1[[#This Row],[2022 Revised 
Population]]</f>
        <v>3</v>
      </c>
      <c r="L211" s="3">
        <f>(Table1[[#This Row],[2023 Preliminary 
Population ]]-Table1[[#This Row],[2022 Revised 
Population]])/Table1[[#This Row],[2022 Revised 
Population]]</f>
        <v>1.5544041450777201E-3</v>
      </c>
      <c r="M211" s="2" t="s">
        <v>268</v>
      </c>
      <c r="N211" s="2" t="s">
        <v>272</v>
      </c>
      <c r="O211" s="2">
        <v>2</v>
      </c>
      <c r="P211" s="2"/>
      <c r="Q211" s="6">
        <f>2.3*Table1[[#This Row],[RHNA Housing Units Needed]]/Table1[[#This Row],[2023 Preliminary 
Population ]]</f>
        <v>0</v>
      </c>
      <c r="R211"/>
      <c r="S211"/>
      <c r="T211"/>
      <c r="U211"/>
      <c r="V211"/>
    </row>
    <row r="212" spans="1:22" x14ac:dyDescent="0.35">
      <c r="A212" s="7"/>
      <c r="B212" s="15"/>
      <c r="C212" s="1" t="s">
        <v>316</v>
      </c>
      <c r="D212" s="2" t="s">
        <v>316</v>
      </c>
      <c r="E212" s="2" t="s">
        <v>250</v>
      </c>
      <c r="F212" s="2" t="s">
        <v>290</v>
      </c>
      <c r="G212" s="7">
        <v>1</v>
      </c>
      <c r="H212" s="1" t="s">
        <v>280</v>
      </c>
      <c r="I212" s="9">
        <v>14546</v>
      </c>
      <c r="J212" s="9">
        <v>14918</v>
      </c>
      <c r="K212" s="9">
        <f>Table1[[#This Row],[2023 Preliminary 
Population ]]-Table1[[#This Row],[2022 Revised 
Population]]</f>
        <v>372</v>
      </c>
      <c r="L212" s="3">
        <f>(Table1[[#This Row],[2023 Preliminary 
Population ]]-Table1[[#This Row],[2022 Revised 
Population]])/Table1[[#This Row],[2022 Revised 
Population]]</f>
        <v>2.5574040973463497E-2</v>
      </c>
      <c r="M212" s="2" t="s">
        <v>268</v>
      </c>
      <c r="N212" s="2" t="s">
        <v>272</v>
      </c>
      <c r="O212" s="2">
        <v>3</v>
      </c>
      <c r="P212" s="2"/>
      <c r="Q212" s="6">
        <f>2.3*Table1[[#This Row],[RHNA Housing Units Needed]]/Table1[[#This Row],[2023 Preliminary 
Population ]]</f>
        <v>0</v>
      </c>
      <c r="R212"/>
      <c r="S212"/>
      <c r="T212"/>
      <c r="U212"/>
      <c r="V212"/>
    </row>
    <row r="213" spans="1:22" x14ac:dyDescent="0.35">
      <c r="A213" s="7"/>
      <c r="B213" s="15"/>
      <c r="C213" s="1" t="s">
        <v>110</v>
      </c>
      <c r="E213" s="2" t="s">
        <v>233</v>
      </c>
      <c r="F213" s="2" t="s">
        <v>290</v>
      </c>
      <c r="G213" s="7">
        <v>10</v>
      </c>
      <c r="H213" s="1" t="s">
        <v>285</v>
      </c>
      <c r="I213" s="9">
        <v>25</v>
      </c>
      <c r="J213" s="9">
        <v>25</v>
      </c>
      <c r="K213" s="9">
        <f>Table1[[#This Row],[2023 Preliminary 
Population ]]-Table1[[#This Row],[2022 Revised 
Population]]</f>
        <v>0</v>
      </c>
      <c r="L213" s="3">
        <f>(Table1[[#This Row],[2023 Preliminary 
Population ]]-Table1[[#This Row],[2022 Revised 
Population]])/Table1[[#This Row],[2022 Revised 
Population]]</f>
        <v>0</v>
      </c>
      <c r="M213" s="2" t="s">
        <v>267</v>
      </c>
      <c r="N213" s="2" t="s">
        <v>273</v>
      </c>
      <c r="O213" s="2">
        <v>1</v>
      </c>
      <c r="P213" s="2"/>
      <c r="Q213" s="6">
        <f>2.3*Table1[[#This Row],[RHNA Housing Units Needed]]/Table1[[#This Row],[2023 Preliminary 
Population ]]</f>
        <v>0</v>
      </c>
      <c r="R213"/>
      <c r="S213"/>
      <c r="T213"/>
      <c r="U213"/>
      <c r="V213"/>
    </row>
    <row r="214" spans="1:22" x14ac:dyDescent="0.35">
      <c r="A214" s="7"/>
      <c r="B214" s="15"/>
      <c r="C214" s="1" t="s">
        <v>139</v>
      </c>
      <c r="D214" s="2" t="s">
        <v>29</v>
      </c>
      <c r="E214" s="2" t="s">
        <v>247</v>
      </c>
      <c r="F214" s="2" t="s">
        <v>290</v>
      </c>
      <c r="G214" s="7">
        <v>10</v>
      </c>
      <c r="H214" s="1" t="s">
        <v>275</v>
      </c>
      <c r="I214" s="9">
        <v>33</v>
      </c>
      <c r="J214" s="9">
        <v>32</v>
      </c>
      <c r="K214" s="9">
        <f>Table1[[#This Row],[2023 Preliminary 
Population ]]-Table1[[#This Row],[2022 Revised 
Population]]</f>
        <v>-1</v>
      </c>
      <c r="L214" s="3">
        <f>(Table1[[#This Row],[2023 Preliminary 
Population ]]-Table1[[#This Row],[2022 Revised 
Population]])/Table1[[#This Row],[2022 Revised 
Population]]</f>
        <v>-3.0303030303030304E-2</v>
      </c>
      <c r="M214" s="2" t="s">
        <v>266</v>
      </c>
      <c r="N214" s="2" t="s">
        <v>272</v>
      </c>
      <c r="O214" s="2">
        <v>1</v>
      </c>
      <c r="P214" s="2"/>
      <c r="Q214" s="6">
        <f>2.3*Table1[[#This Row],[RHNA Housing Units Needed]]/Table1[[#This Row],[2023 Preliminary 
Population ]]</f>
        <v>0</v>
      </c>
      <c r="R214"/>
      <c r="S214"/>
      <c r="T214"/>
      <c r="U214"/>
      <c r="V214"/>
    </row>
    <row r="215" spans="1:22" x14ac:dyDescent="0.35">
      <c r="A215" s="7"/>
      <c r="B215" s="15"/>
      <c r="C215" s="1" t="s">
        <v>154</v>
      </c>
      <c r="D215" s="2" t="s">
        <v>57</v>
      </c>
      <c r="E215" s="2" t="s">
        <v>237</v>
      </c>
      <c r="F215" s="2" t="s">
        <v>290</v>
      </c>
      <c r="G215" s="7">
        <v>11</v>
      </c>
      <c r="H215" s="1" t="s">
        <v>283</v>
      </c>
      <c r="I215" s="9">
        <v>3</v>
      </c>
      <c r="J215" s="9">
        <v>3</v>
      </c>
      <c r="K215" s="9">
        <f>Table1[[#This Row],[2023 Preliminary 
Population ]]-Table1[[#This Row],[2022 Revised 
Population]]</f>
        <v>0</v>
      </c>
      <c r="L215" s="3">
        <f>(Table1[[#This Row],[2023 Preliminary 
Population ]]-Table1[[#This Row],[2022 Revised 
Population]])/Table1[[#This Row],[2022 Revised 
Population]]</f>
        <v>0</v>
      </c>
      <c r="M215" s="2" t="s">
        <v>267</v>
      </c>
      <c r="N215" s="2" t="s">
        <v>272</v>
      </c>
      <c r="O215" s="2">
        <v>1</v>
      </c>
      <c r="P215" s="2"/>
      <c r="Q215" s="6">
        <f>2.3*Table1[[#This Row],[RHNA Housing Units Needed]]/Table1[[#This Row],[2023 Preliminary 
Population ]]</f>
        <v>0</v>
      </c>
      <c r="R215"/>
      <c r="S215"/>
      <c r="T215"/>
      <c r="U215"/>
      <c r="V215"/>
    </row>
    <row r="216" spans="1:22" x14ac:dyDescent="0.35">
      <c r="A216" s="7"/>
      <c r="B216" s="15"/>
      <c r="C216" s="1" t="s">
        <v>15</v>
      </c>
      <c r="D216" s="2" t="s">
        <v>68</v>
      </c>
      <c r="E216" s="2" t="s">
        <v>112</v>
      </c>
      <c r="F216" s="2" t="s">
        <v>290</v>
      </c>
      <c r="G216" s="7">
        <v>11</v>
      </c>
      <c r="H216" s="1" t="s">
        <v>283</v>
      </c>
      <c r="I216" s="9">
        <v>1080</v>
      </c>
      <c r="J216" s="9">
        <v>1166</v>
      </c>
      <c r="K216" s="9">
        <f>Table1[[#This Row],[2023 Preliminary 
Population ]]-Table1[[#This Row],[2022 Revised 
Population]]</f>
        <v>86</v>
      </c>
      <c r="L216" s="3">
        <f>(Table1[[#This Row],[2023 Preliminary 
Population ]]-Table1[[#This Row],[2022 Revised 
Population]])/Table1[[#This Row],[2022 Revised 
Population]]</f>
        <v>7.9629629629629634E-2</v>
      </c>
      <c r="M216" s="2" t="s">
        <v>268</v>
      </c>
      <c r="N216" s="2" t="s">
        <v>272</v>
      </c>
      <c r="O216" s="2">
        <v>2</v>
      </c>
      <c r="P216" s="2"/>
      <c r="Q216" s="6">
        <f>2.3*Table1[[#This Row],[RHNA Housing Units Needed]]/Table1[[#This Row],[2023 Preliminary 
Population ]]</f>
        <v>0</v>
      </c>
      <c r="R216"/>
      <c r="S216"/>
      <c r="T216"/>
      <c r="U216"/>
      <c r="V216"/>
    </row>
    <row r="217" spans="1:22" x14ac:dyDescent="0.35">
      <c r="A217" s="7"/>
      <c r="B217" s="15"/>
      <c r="C217" s="1" t="s">
        <v>157</v>
      </c>
      <c r="D217" s="2" t="s">
        <v>96</v>
      </c>
      <c r="E217" s="2" t="s">
        <v>245</v>
      </c>
      <c r="F217" s="2" t="s">
        <v>290</v>
      </c>
      <c r="G217" s="7">
        <v>2</v>
      </c>
      <c r="H217" s="1" t="s">
        <v>278</v>
      </c>
      <c r="I217" s="9">
        <v>214</v>
      </c>
      <c r="J217" s="9">
        <v>212</v>
      </c>
      <c r="K217" s="9">
        <f>Table1[[#This Row],[2023 Preliminary 
Population ]]-Table1[[#This Row],[2022 Revised 
Population]]</f>
        <v>-2</v>
      </c>
      <c r="L217" s="3">
        <f>(Table1[[#This Row],[2023 Preliminary 
Population ]]-Table1[[#This Row],[2022 Revised 
Population]])/Table1[[#This Row],[2022 Revised 
Population]]</f>
        <v>-9.3457943925233638E-3</v>
      </c>
      <c r="M217" s="2" t="s">
        <v>266</v>
      </c>
      <c r="N217" s="2" t="s">
        <v>272</v>
      </c>
      <c r="O217" s="2">
        <v>1</v>
      </c>
      <c r="P217" s="2"/>
      <c r="Q217" s="6">
        <f>2.3*Table1[[#This Row],[RHNA Housing Units Needed]]/Table1[[#This Row],[2023 Preliminary 
Population ]]</f>
        <v>0</v>
      </c>
      <c r="R217"/>
      <c r="S217"/>
      <c r="T217"/>
      <c r="U217"/>
      <c r="V217"/>
    </row>
    <row r="218" spans="1:22" x14ac:dyDescent="0.35">
      <c r="A218" s="7"/>
      <c r="B218" s="15"/>
      <c r="C218" s="1" t="s">
        <v>3</v>
      </c>
      <c r="E218" s="2" t="s">
        <v>245</v>
      </c>
      <c r="F218" s="2" t="s">
        <v>290</v>
      </c>
      <c r="G218" s="7">
        <v>2</v>
      </c>
      <c r="H218" s="1" t="s">
        <v>278</v>
      </c>
      <c r="I218" s="9">
        <v>353</v>
      </c>
      <c r="J218" s="9">
        <v>351</v>
      </c>
      <c r="K218" s="9">
        <f>Table1[[#This Row],[2023 Preliminary 
Population ]]-Table1[[#This Row],[2022 Revised 
Population]]</f>
        <v>-2</v>
      </c>
      <c r="L218" s="3">
        <f>(Table1[[#This Row],[2023 Preliminary 
Population ]]-Table1[[#This Row],[2022 Revised 
Population]])/Table1[[#This Row],[2022 Revised 
Population]]</f>
        <v>-5.6657223796033997E-3</v>
      </c>
      <c r="M218" s="2" t="s">
        <v>266</v>
      </c>
      <c r="N218" s="2" t="s">
        <v>272</v>
      </c>
      <c r="O218" s="2">
        <v>1</v>
      </c>
      <c r="P218" s="2"/>
      <c r="Q218" s="6">
        <f>2.3*Table1[[#This Row],[RHNA Housing Units Needed]]/Table1[[#This Row],[2023 Preliminary 
Population ]]</f>
        <v>0</v>
      </c>
      <c r="R218"/>
      <c r="S218"/>
      <c r="T218"/>
      <c r="U218"/>
      <c r="V218"/>
    </row>
    <row r="219" spans="1:22" x14ac:dyDescent="0.35">
      <c r="A219" s="7"/>
      <c r="B219" s="15"/>
      <c r="C219" s="1" t="s">
        <v>173</v>
      </c>
      <c r="E219" s="2" t="s">
        <v>245</v>
      </c>
      <c r="F219" s="2" t="s">
        <v>292</v>
      </c>
      <c r="G219" s="7">
        <v>2</v>
      </c>
      <c r="H219" s="1" t="s">
        <v>278</v>
      </c>
      <c r="I219" s="9">
        <v>945</v>
      </c>
      <c r="J219" s="9">
        <v>936</v>
      </c>
      <c r="K219" s="9">
        <f>Table1[[#This Row],[2023 Preliminary 
Population ]]-Table1[[#This Row],[2022 Revised 
Population]]</f>
        <v>-9</v>
      </c>
      <c r="L219" s="3">
        <f>(Table1[[#This Row],[2023 Preliminary 
Population ]]-Table1[[#This Row],[2022 Revised 
Population]])/Table1[[#This Row],[2022 Revised 
Population]]</f>
        <v>-9.5238095238095247E-3</v>
      </c>
      <c r="M219" s="2" t="s">
        <v>266</v>
      </c>
      <c r="N219" s="2" t="s">
        <v>272</v>
      </c>
      <c r="O219" s="2">
        <v>1</v>
      </c>
      <c r="P219" s="2"/>
      <c r="Q219" s="6">
        <f>2.3*Table1[[#This Row],[RHNA Housing Units Needed]]/Table1[[#This Row],[2023 Preliminary 
Population ]]</f>
        <v>0</v>
      </c>
      <c r="R219"/>
      <c r="S219"/>
      <c r="T219"/>
      <c r="U219"/>
      <c r="V219"/>
    </row>
    <row r="220" spans="1:22" x14ac:dyDescent="0.35">
      <c r="A220" s="7"/>
      <c r="B220" s="15"/>
      <c r="C220" s="1" t="s">
        <v>0</v>
      </c>
      <c r="D220" s="2" t="s">
        <v>361</v>
      </c>
      <c r="E220" s="2" t="s">
        <v>231</v>
      </c>
      <c r="F220" s="2" t="s">
        <v>292</v>
      </c>
      <c r="G220" s="7">
        <v>2</v>
      </c>
      <c r="H220" s="1" t="s">
        <v>278</v>
      </c>
      <c r="I220" s="9">
        <v>1367</v>
      </c>
      <c r="J220" s="9">
        <v>1365</v>
      </c>
      <c r="K220" s="9">
        <f>Table1[[#This Row],[2023 Preliminary 
Population ]]-Table1[[#This Row],[2022 Revised 
Population]]</f>
        <v>-2</v>
      </c>
      <c r="L220" s="3">
        <f>(Table1[[#This Row],[2023 Preliminary 
Population ]]-Table1[[#This Row],[2022 Revised 
Population]])/Table1[[#This Row],[2022 Revised 
Population]]</f>
        <v>-1.463057790782736E-3</v>
      </c>
      <c r="M220" s="2" t="s">
        <v>266</v>
      </c>
      <c r="N220" s="2" t="s">
        <v>273</v>
      </c>
      <c r="O220" s="2">
        <v>2</v>
      </c>
      <c r="P220" s="2"/>
      <c r="Q220" s="6">
        <f>2.3*Table1[[#This Row],[RHNA Housing Units Needed]]/Table1[[#This Row],[2023 Preliminary 
Population ]]</f>
        <v>0</v>
      </c>
      <c r="R220"/>
      <c r="S220"/>
      <c r="T220"/>
      <c r="U220"/>
      <c r="V220"/>
    </row>
    <row r="221" spans="1:22" x14ac:dyDescent="0.35">
      <c r="A221" s="7"/>
      <c r="B221" s="15"/>
      <c r="C221" s="1" t="s">
        <v>168</v>
      </c>
      <c r="D221" s="2" t="s">
        <v>394</v>
      </c>
      <c r="E221" s="2" t="s">
        <v>251</v>
      </c>
      <c r="F221" s="2" t="s">
        <v>292</v>
      </c>
      <c r="G221" s="7">
        <v>2</v>
      </c>
      <c r="H221" s="1" t="s">
        <v>278</v>
      </c>
      <c r="I221" s="9">
        <v>1401</v>
      </c>
      <c r="J221" s="9">
        <v>1441</v>
      </c>
      <c r="K221" s="9">
        <f>Table1[[#This Row],[2023 Preliminary 
Population ]]-Table1[[#This Row],[2022 Revised 
Population]]</f>
        <v>40</v>
      </c>
      <c r="L221" s="3">
        <f>(Table1[[#This Row],[2023 Preliminary 
Population ]]-Table1[[#This Row],[2022 Revised 
Population]])/Table1[[#This Row],[2022 Revised 
Population]]</f>
        <v>2.8551034975017844E-2</v>
      </c>
      <c r="M221" s="2" t="s">
        <v>268</v>
      </c>
      <c r="N221" s="2" t="s">
        <v>272</v>
      </c>
      <c r="O221" s="2">
        <v>2</v>
      </c>
      <c r="P221" s="2"/>
      <c r="Q221" s="6">
        <f>2.3*Table1[[#This Row],[RHNA Housing Units Needed]]/Table1[[#This Row],[2023 Preliminary 
Population ]]</f>
        <v>0</v>
      </c>
      <c r="R221"/>
      <c r="S221"/>
      <c r="T221"/>
      <c r="U221"/>
      <c r="V221"/>
    </row>
    <row r="222" spans="1:22" x14ac:dyDescent="0.35">
      <c r="A222" s="7"/>
      <c r="B222" s="15"/>
      <c r="C222" s="1" t="s">
        <v>184</v>
      </c>
      <c r="E222" s="2" t="s">
        <v>245</v>
      </c>
      <c r="F222" s="2" t="s">
        <v>292</v>
      </c>
      <c r="G222" s="7">
        <v>2</v>
      </c>
      <c r="H222" s="1" t="s">
        <v>278</v>
      </c>
      <c r="I222" s="9">
        <v>3134</v>
      </c>
      <c r="J222" s="9">
        <v>3168</v>
      </c>
      <c r="K222" s="9">
        <f>Table1[[#This Row],[2023 Preliminary 
Population ]]-Table1[[#This Row],[2022 Revised 
Population]]</f>
        <v>34</v>
      </c>
      <c r="L222" s="3">
        <f>(Table1[[#This Row],[2023 Preliminary 
Population ]]-Table1[[#This Row],[2022 Revised 
Population]])/Table1[[#This Row],[2022 Revised 
Population]]</f>
        <v>1.0848755583918315E-2</v>
      </c>
      <c r="M222" s="2" t="s">
        <v>268</v>
      </c>
      <c r="N222" s="2" t="s">
        <v>272</v>
      </c>
      <c r="O222" s="2">
        <v>2</v>
      </c>
      <c r="P222" s="2"/>
      <c r="Q222" s="6">
        <f>2.3*Table1[[#This Row],[RHNA Housing Units Needed]]/Table1[[#This Row],[2023 Preliminary 
Population ]]</f>
        <v>0</v>
      </c>
      <c r="R222"/>
      <c r="S222"/>
      <c r="T222"/>
      <c r="U222"/>
      <c r="V222"/>
    </row>
    <row r="223" spans="1:22" x14ac:dyDescent="0.35">
      <c r="A223" s="7"/>
      <c r="B223" s="15"/>
      <c r="C223" s="1" t="s">
        <v>71</v>
      </c>
      <c r="D223" s="2" t="s">
        <v>118</v>
      </c>
      <c r="E223" s="2" t="s">
        <v>240</v>
      </c>
      <c r="F223" s="2" t="s">
        <v>292</v>
      </c>
      <c r="G223" s="7">
        <v>4</v>
      </c>
      <c r="H223" s="1" t="s">
        <v>281</v>
      </c>
      <c r="I223" s="9">
        <v>136</v>
      </c>
      <c r="J223" s="9">
        <v>135</v>
      </c>
      <c r="K223" s="9">
        <f>Table1[[#This Row],[2023 Preliminary 
Population ]]-Table1[[#This Row],[2022 Revised 
Population]]</f>
        <v>-1</v>
      </c>
      <c r="L223" s="3">
        <f>(Table1[[#This Row],[2023 Preliminary 
Population ]]-Table1[[#This Row],[2022 Revised 
Population]])/Table1[[#This Row],[2022 Revised 
Population]]</f>
        <v>-7.3529411764705881E-3</v>
      </c>
      <c r="M223" s="2" t="s">
        <v>266</v>
      </c>
      <c r="N223" s="2" t="s">
        <v>272</v>
      </c>
      <c r="O223" s="2">
        <v>1</v>
      </c>
      <c r="P223" s="2"/>
      <c r="Q223" s="6">
        <f>2.3*Table1[[#This Row],[RHNA Housing Units Needed]]/Table1[[#This Row],[2023 Preliminary 
Population ]]</f>
        <v>0</v>
      </c>
      <c r="R223"/>
      <c r="S223"/>
      <c r="T223"/>
      <c r="U223"/>
      <c r="V223"/>
    </row>
    <row r="224" spans="1:22" x14ac:dyDescent="0.35">
      <c r="A224" s="7"/>
      <c r="B224" s="15"/>
      <c r="C224" s="1" t="s">
        <v>34</v>
      </c>
      <c r="E224" s="2" t="s">
        <v>240</v>
      </c>
      <c r="F224" s="2" t="s">
        <v>292</v>
      </c>
      <c r="G224" s="7">
        <v>4</v>
      </c>
      <c r="H224" s="1" t="s">
        <v>281</v>
      </c>
      <c r="I224" s="9">
        <v>504</v>
      </c>
      <c r="J224" s="9">
        <v>504</v>
      </c>
      <c r="K224" s="9">
        <f>Table1[[#This Row],[2023 Preliminary 
Population ]]-Table1[[#This Row],[2022 Revised 
Population]]</f>
        <v>0</v>
      </c>
      <c r="L224" s="3">
        <f>(Table1[[#This Row],[2023 Preliminary 
Population ]]-Table1[[#This Row],[2022 Revised 
Population]])/Table1[[#This Row],[2022 Revised 
Population]]</f>
        <v>0</v>
      </c>
      <c r="M224" s="2" t="s">
        <v>267</v>
      </c>
      <c r="N224" s="2" t="s">
        <v>273</v>
      </c>
      <c r="O224" s="2">
        <v>1</v>
      </c>
      <c r="P224" s="2"/>
      <c r="Q224" s="6">
        <f>2.3*Table1[[#This Row],[RHNA Housing Units Needed]]/Table1[[#This Row],[2023 Preliminary 
Population ]]</f>
        <v>0</v>
      </c>
      <c r="R224"/>
      <c r="S224"/>
      <c r="T224"/>
      <c r="U224"/>
      <c r="V224"/>
    </row>
    <row r="225" spans="1:22" x14ac:dyDescent="0.35">
      <c r="A225" s="7"/>
      <c r="B225" s="15"/>
      <c r="C225" s="1" t="s">
        <v>146</v>
      </c>
      <c r="E225" s="2" t="s">
        <v>258</v>
      </c>
      <c r="F225" s="2" t="s">
        <v>292</v>
      </c>
      <c r="G225" s="7">
        <v>4</v>
      </c>
      <c r="H225" s="1" t="s">
        <v>281</v>
      </c>
      <c r="I225" s="9">
        <v>547</v>
      </c>
      <c r="J225" s="9">
        <v>544</v>
      </c>
      <c r="K225" s="9">
        <f>Table1[[#This Row],[2023 Preliminary 
Population ]]-Table1[[#This Row],[2022 Revised 
Population]]</f>
        <v>-3</v>
      </c>
      <c r="L225" s="3">
        <f>(Table1[[#This Row],[2023 Preliminary 
Population ]]-Table1[[#This Row],[2022 Revised 
Population]])/Table1[[#This Row],[2022 Revised 
Population]]</f>
        <v>-5.4844606946983544E-3</v>
      </c>
      <c r="M225" s="2" t="s">
        <v>266</v>
      </c>
      <c r="N225" s="2" t="s">
        <v>273</v>
      </c>
      <c r="O225" s="2">
        <v>1</v>
      </c>
      <c r="P225" s="2"/>
      <c r="Q225" s="6">
        <f>2.3*Table1[[#This Row],[RHNA Housing Units Needed]]/Table1[[#This Row],[2023 Preliminary 
Population ]]</f>
        <v>0</v>
      </c>
      <c r="R225"/>
      <c r="S225"/>
      <c r="T225"/>
      <c r="U225"/>
      <c r="V225"/>
    </row>
    <row r="226" spans="1:22" x14ac:dyDescent="0.35">
      <c r="A226" s="7"/>
      <c r="B226" s="15"/>
      <c r="C226" s="1" t="s">
        <v>155</v>
      </c>
      <c r="E226" s="2" t="s">
        <v>254</v>
      </c>
      <c r="F226" s="2" t="s">
        <v>292</v>
      </c>
      <c r="G226" s="7">
        <v>4</v>
      </c>
      <c r="H226" s="1" t="s">
        <v>281</v>
      </c>
      <c r="I226" s="9">
        <v>796</v>
      </c>
      <c r="J226" s="9">
        <v>793</v>
      </c>
      <c r="K226" s="9">
        <f>Table1[[#This Row],[2023 Preliminary 
Population ]]-Table1[[#This Row],[2022 Revised 
Population]]</f>
        <v>-3</v>
      </c>
      <c r="L226" s="3">
        <f>(Table1[[#This Row],[2023 Preliminary 
Population ]]-Table1[[#This Row],[2022 Revised 
Population]])/Table1[[#This Row],[2022 Revised 
Population]]</f>
        <v>-3.7688442211055275E-3</v>
      </c>
      <c r="M226" s="2" t="s">
        <v>266</v>
      </c>
      <c r="N226" s="2" t="s">
        <v>273</v>
      </c>
      <c r="O226" s="2">
        <v>1</v>
      </c>
      <c r="P226" s="2"/>
      <c r="Q226" s="6">
        <f>2.3*Table1[[#This Row],[RHNA Housing Units Needed]]/Table1[[#This Row],[2023 Preliminary 
Population ]]</f>
        <v>0</v>
      </c>
      <c r="R226"/>
      <c r="S226"/>
      <c r="T226"/>
      <c r="U226"/>
      <c r="V226"/>
    </row>
    <row r="227" spans="1:22" x14ac:dyDescent="0.35">
      <c r="A227" s="7"/>
      <c r="B227" s="15"/>
      <c r="C227" s="1" t="s">
        <v>33</v>
      </c>
      <c r="D227" s="2" t="s">
        <v>75</v>
      </c>
      <c r="E227" s="2" t="s">
        <v>239</v>
      </c>
      <c r="F227" s="2" t="s">
        <v>292</v>
      </c>
      <c r="G227" s="7">
        <v>4</v>
      </c>
      <c r="H227" s="1" t="s">
        <v>281</v>
      </c>
      <c r="I227" s="9">
        <v>1947</v>
      </c>
      <c r="J227" s="9">
        <v>1938</v>
      </c>
      <c r="K227" s="9">
        <f>Table1[[#This Row],[2023 Preliminary 
Population ]]-Table1[[#This Row],[2022 Revised 
Population]]</f>
        <v>-9</v>
      </c>
      <c r="L227" s="3">
        <f>(Table1[[#This Row],[2023 Preliminary 
Population ]]-Table1[[#This Row],[2022 Revised 
Population]])/Table1[[#This Row],[2022 Revised 
Population]]</f>
        <v>-4.6224961479198771E-3</v>
      </c>
      <c r="M227" s="2" t="s">
        <v>266</v>
      </c>
      <c r="N227" s="2" t="s">
        <v>273</v>
      </c>
      <c r="O227" s="2">
        <v>2</v>
      </c>
      <c r="P227" s="2"/>
      <c r="Q227" s="6">
        <f>2.3*Table1[[#This Row],[RHNA Housing Units Needed]]/Table1[[#This Row],[2023 Preliminary 
Population ]]</f>
        <v>0</v>
      </c>
      <c r="R227"/>
      <c r="S227"/>
      <c r="T227"/>
      <c r="U227"/>
      <c r="V227"/>
    </row>
    <row r="228" spans="1:22" x14ac:dyDescent="0.35">
      <c r="A228" s="7"/>
      <c r="B228" s="15"/>
      <c r="C228" s="1" t="s">
        <v>196</v>
      </c>
      <c r="E228" s="2" t="s">
        <v>254</v>
      </c>
      <c r="F228" s="2" t="s">
        <v>292</v>
      </c>
      <c r="G228" s="7">
        <v>4</v>
      </c>
      <c r="H228" s="1" t="s">
        <v>281</v>
      </c>
      <c r="I228" s="9">
        <v>4876</v>
      </c>
      <c r="J228" s="9">
        <v>4855</v>
      </c>
      <c r="K228" s="9">
        <f>Table1[[#This Row],[2023 Preliminary 
Population ]]-Table1[[#This Row],[2022 Revised 
Population]]</f>
        <v>-21</v>
      </c>
      <c r="L228" s="3">
        <f>(Table1[[#This Row],[2023 Preliminary 
Population ]]-Table1[[#This Row],[2022 Revised 
Population]])/Table1[[#This Row],[2022 Revised 
Population]]</f>
        <v>-4.306808859721083E-3</v>
      </c>
      <c r="M228" s="2" t="s">
        <v>266</v>
      </c>
      <c r="N228" s="2" t="s">
        <v>272</v>
      </c>
      <c r="O228" s="2">
        <v>2</v>
      </c>
      <c r="P228" s="2"/>
      <c r="Q228" s="6">
        <f>2.3*Table1[[#This Row],[RHNA Housing Units Needed]]/Table1[[#This Row],[2023 Preliminary 
Population ]]</f>
        <v>0</v>
      </c>
      <c r="R228"/>
      <c r="S228"/>
      <c r="T228"/>
      <c r="U228"/>
      <c r="V228"/>
    </row>
    <row r="229" spans="1:22" x14ac:dyDescent="0.35">
      <c r="A229" s="7"/>
      <c r="B229" s="15"/>
      <c r="C229" s="1" t="s">
        <v>59</v>
      </c>
      <c r="E229" s="2" t="s">
        <v>239</v>
      </c>
      <c r="F229" s="2" t="s">
        <v>292</v>
      </c>
      <c r="G229" s="7">
        <v>4</v>
      </c>
      <c r="H229" s="1" t="s">
        <v>281</v>
      </c>
      <c r="I229" s="9">
        <v>5191</v>
      </c>
      <c r="J229" s="9">
        <v>5177</v>
      </c>
      <c r="K229" s="9">
        <f>Table1[[#This Row],[2023 Preliminary 
Population ]]-Table1[[#This Row],[2022 Revised 
Population]]</f>
        <v>-14</v>
      </c>
      <c r="L229" s="3">
        <f>(Table1[[#This Row],[2023 Preliminary 
Population ]]-Table1[[#This Row],[2022 Revised 
Population]])/Table1[[#This Row],[2022 Revised 
Population]]</f>
        <v>-2.6969755345790792E-3</v>
      </c>
      <c r="M229" s="2" t="s">
        <v>266</v>
      </c>
      <c r="N229" s="2" t="s">
        <v>273</v>
      </c>
      <c r="O229" s="2">
        <v>2</v>
      </c>
      <c r="P229" s="2"/>
      <c r="Q229" s="6">
        <f>2.3*Table1[[#This Row],[RHNA Housing Units Needed]]/Table1[[#This Row],[2023 Preliminary 
Population ]]</f>
        <v>0</v>
      </c>
      <c r="V229"/>
    </row>
    <row r="230" spans="1:22" x14ac:dyDescent="0.35">
      <c r="A230" s="7"/>
      <c r="B230" s="15"/>
      <c r="C230" s="1" t="s">
        <v>348</v>
      </c>
      <c r="D230" s="2" t="s">
        <v>200</v>
      </c>
      <c r="E230" s="2" t="s">
        <v>236</v>
      </c>
      <c r="F230" s="2" t="s">
        <v>290</v>
      </c>
      <c r="G230" s="7">
        <v>5</v>
      </c>
      <c r="H230" s="1" t="s">
        <v>279</v>
      </c>
      <c r="I230" s="9">
        <v>428</v>
      </c>
      <c r="J230" s="9">
        <v>430</v>
      </c>
      <c r="K230" s="9">
        <f>Table1[[#This Row],[2023 Preliminary 
Population ]]-Table1[[#This Row],[2022 Revised 
Population]]</f>
        <v>2</v>
      </c>
      <c r="L230" s="3">
        <f>(Table1[[#This Row],[2023 Preliminary 
Population ]]-Table1[[#This Row],[2022 Revised 
Population]])/Table1[[#This Row],[2022 Revised 
Population]]</f>
        <v>4.6728971962616819E-3</v>
      </c>
      <c r="M230" s="2" t="s">
        <v>268</v>
      </c>
      <c r="N230" s="2" t="s">
        <v>273</v>
      </c>
      <c r="O230" s="2">
        <v>1</v>
      </c>
      <c r="P230" s="2"/>
      <c r="Q230" s="6">
        <f>2.3*Table1[[#This Row],[RHNA Housing Units Needed]]/Table1[[#This Row],[2023 Preliminary 
Population ]]</f>
        <v>0</v>
      </c>
      <c r="V230"/>
    </row>
    <row r="231" spans="1:22" x14ac:dyDescent="0.35">
      <c r="A231" s="7"/>
      <c r="B231" s="15"/>
      <c r="C231" s="1" t="s">
        <v>174</v>
      </c>
      <c r="E231" s="2" t="s">
        <v>24</v>
      </c>
      <c r="F231" s="2" t="s">
        <v>290</v>
      </c>
      <c r="G231" s="7">
        <v>8</v>
      </c>
      <c r="H231" s="1" t="s">
        <v>284</v>
      </c>
      <c r="I231" s="9">
        <v>987</v>
      </c>
      <c r="J231" s="9">
        <v>1005</v>
      </c>
      <c r="K231" s="9">
        <f>Table1[[#This Row],[2023 Preliminary 
Population ]]-Table1[[#This Row],[2022 Revised 
Population]]</f>
        <v>18</v>
      </c>
      <c r="L231" s="3">
        <f>(Table1[[#This Row],[2023 Preliminary 
Population ]]-Table1[[#This Row],[2022 Revised 
Population]])/Table1[[#This Row],[2022 Revised 
Population]]</f>
        <v>1.82370820668693E-2</v>
      </c>
      <c r="M231" s="2" t="s">
        <v>268</v>
      </c>
      <c r="N231" s="2" t="s">
        <v>272</v>
      </c>
      <c r="O231" s="2">
        <v>1</v>
      </c>
      <c r="P231" s="2"/>
      <c r="Q231" s="6">
        <f>2.3*Table1[[#This Row],[RHNA Housing Units Needed]]/Table1[[#This Row],[2023 Preliminary 
Population ]]</f>
        <v>0</v>
      </c>
      <c r="V231"/>
    </row>
    <row r="232" spans="1:22" x14ac:dyDescent="0.35">
      <c r="A232" s="17"/>
      <c r="B232" s="16"/>
      <c r="C232" s="11">
        <f>SUBTOTAL(103,Table1[City])</f>
        <v>229</v>
      </c>
      <c r="G232" s="2"/>
      <c r="H232" s="11"/>
      <c r="I232" s="9">
        <f>SUBTOTAL(101,Table1[2022 Revised 
Population])</f>
        <v>5560.8733624454153</v>
      </c>
      <c r="J232" s="9">
        <f>MEDIAN(J3:J231)</f>
        <v>1911</v>
      </c>
      <c r="K232" s="9">
        <f>SUBTOTAL(101,Table1[Population Change])</f>
        <v>39.528384279475979</v>
      </c>
      <c r="L232" s="10">
        <f>SUBTOTAL(101,Table1[Percent Change])</f>
        <v>5.1773222916608108E-3</v>
      </c>
      <c r="M232" s="2">
        <f>SUBTOTAL(103,Table1[Growth
Status])</f>
        <v>229</v>
      </c>
      <c r="N232" s="2"/>
      <c r="O232"/>
      <c r="P232" s="41">
        <f>SUBTOTAL(109,Table1[RHNA Housing Units Needed])</f>
        <v>8480</v>
      </c>
      <c r="Q232" s="42">
        <f>SUBTOTAL(101,Table1[RHNA Need Index
(Pop. increase if all units built)])</f>
        <v>2.8046184037550676E-2</v>
      </c>
      <c r="V232"/>
    </row>
    <row r="233" spans="1:22" x14ac:dyDescent="0.35">
      <c r="H233" s="9" t="s">
        <v>260</v>
      </c>
      <c r="I233" s="9" t="s">
        <v>261</v>
      </c>
      <c r="S233"/>
    </row>
    <row r="234" spans="1:22" x14ac:dyDescent="0.35">
      <c r="S234"/>
    </row>
    <row r="235" spans="1:22" x14ac:dyDescent="0.35">
      <c r="K235" s="12"/>
      <c r="S235"/>
    </row>
    <row r="236" spans="1:22" x14ac:dyDescent="0.35">
      <c r="S236"/>
    </row>
    <row r="237" spans="1:22" x14ac:dyDescent="0.35">
      <c r="C237" s="40"/>
      <c r="S237"/>
    </row>
    <row r="238" spans="1:22" x14ac:dyDescent="0.35">
      <c r="S238"/>
    </row>
    <row r="239" spans="1:22" x14ac:dyDescent="0.35">
      <c r="S239"/>
    </row>
    <row r="240" spans="1:22" x14ac:dyDescent="0.35">
      <c r="S240"/>
    </row>
  </sheetData>
  <dataConsolidate topLabels="1"/>
  <phoneticPr fontId="44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FD982-2268-4EE6-9D06-A318CEC7C2DD}">
  <dimension ref="A1:H330"/>
  <sheetViews>
    <sheetView showGridLines="0" topLeftCell="A303" workbookViewId="0">
      <selection activeCell="B329" sqref="B329"/>
    </sheetView>
  </sheetViews>
  <sheetFormatPr defaultRowHeight="13.5" x14ac:dyDescent="0.35"/>
  <cols>
    <col min="1" max="1" width="16.1796875" style="1" bestFit="1" customWidth="1"/>
    <col min="2" max="2" width="12.453125" style="1" bestFit="1" customWidth="1"/>
    <col min="3" max="3" width="14.26953125" style="1" bestFit="1" customWidth="1"/>
    <col min="4" max="4" width="17.7265625" style="1" bestFit="1" customWidth="1"/>
    <col min="5" max="5" width="9" style="1" bestFit="1" customWidth="1"/>
    <col min="6" max="6" width="14.26953125" style="1" customWidth="1"/>
    <col min="7" max="16384" width="8.7265625" style="1"/>
  </cols>
  <sheetData>
    <row r="1" spans="1:8" x14ac:dyDescent="0.35">
      <c r="A1" s="1" t="s">
        <v>539</v>
      </c>
    </row>
    <row r="2" spans="1:8" x14ac:dyDescent="0.35">
      <c r="A2" s="28" t="s">
        <v>538</v>
      </c>
      <c r="B2" s="29" t="s">
        <v>534</v>
      </c>
      <c r="C2" s="30"/>
      <c r="D2" s="30"/>
      <c r="E2" s="30"/>
      <c r="F2" s="31"/>
      <c r="H2" s="1" t="s">
        <v>535</v>
      </c>
    </row>
    <row r="3" spans="1:8" x14ac:dyDescent="0.35">
      <c r="A3" s="32" t="s">
        <v>524</v>
      </c>
      <c r="B3" s="33" t="s">
        <v>531</v>
      </c>
      <c r="C3" s="33" t="s">
        <v>532</v>
      </c>
      <c r="D3" s="33" t="s">
        <v>533</v>
      </c>
      <c r="E3" s="33" t="s">
        <v>522</v>
      </c>
      <c r="F3" s="34" t="s">
        <v>523</v>
      </c>
      <c r="H3" s="1" t="s">
        <v>536</v>
      </c>
    </row>
    <row r="4" spans="1:8" x14ac:dyDescent="0.35">
      <c r="A4" s="19" t="s">
        <v>525</v>
      </c>
      <c r="B4" s="20">
        <v>0</v>
      </c>
      <c r="C4" s="20">
        <v>0</v>
      </c>
      <c r="D4" s="20">
        <v>0</v>
      </c>
      <c r="E4" s="20">
        <f>SUM(B4:D4)</f>
        <v>0</v>
      </c>
      <c r="F4" s="21" t="e">
        <f>$E4/$E9</f>
        <v>#DIV/0!</v>
      </c>
      <c r="H4" s="1" t="s">
        <v>537</v>
      </c>
    </row>
    <row r="5" spans="1:8" x14ac:dyDescent="0.35">
      <c r="A5" s="22" t="s">
        <v>526</v>
      </c>
      <c r="B5" s="2">
        <v>0</v>
      </c>
      <c r="C5" s="2">
        <v>0</v>
      </c>
      <c r="D5" s="2">
        <v>0</v>
      </c>
      <c r="E5" s="2">
        <f t="shared" ref="E5:E8" si="0">SUM(B5:D5)</f>
        <v>0</v>
      </c>
      <c r="F5" s="23" t="e">
        <f>$E5/$E9</f>
        <v>#DIV/0!</v>
      </c>
    </row>
    <row r="6" spans="1:8" x14ac:dyDescent="0.35">
      <c r="A6" s="22" t="s">
        <v>527</v>
      </c>
      <c r="B6" s="2">
        <v>0</v>
      </c>
      <c r="C6" s="2">
        <v>0</v>
      </c>
      <c r="D6" s="2">
        <v>0</v>
      </c>
      <c r="E6" s="2">
        <f t="shared" si="0"/>
        <v>0</v>
      </c>
      <c r="F6" s="23" t="e">
        <f>$E6/$E9</f>
        <v>#DIV/0!</v>
      </c>
    </row>
    <row r="7" spans="1:8" x14ac:dyDescent="0.35">
      <c r="A7" s="22" t="s">
        <v>528</v>
      </c>
      <c r="B7" s="2">
        <v>0</v>
      </c>
      <c r="C7" s="2">
        <v>0</v>
      </c>
      <c r="D7" s="2">
        <v>0</v>
      </c>
      <c r="E7" s="2">
        <f t="shared" si="0"/>
        <v>0</v>
      </c>
      <c r="F7" s="23" t="e">
        <f>$E7/$E9</f>
        <v>#DIV/0!</v>
      </c>
    </row>
    <row r="8" spans="1:8" x14ac:dyDescent="0.35">
      <c r="A8" s="24" t="s">
        <v>529</v>
      </c>
      <c r="B8" s="25">
        <v>0</v>
      </c>
      <c r="C8" s="25">
        <v>0</v>
      </c>
      <c r="D8" s="25">
        <v>0</v>
      </c>
      <c r="E8" s="25">
        <f t="shared" si="0"/>
        <v>0</v>
      </c>
      <c r="F8" s="26" t="e">
        <f>$E8/$E9</f>
        <v>#DIV/0!</v>
      </c>
    </row>
    <row r="9" spans="1:8" x14ac:dyDescent="0.35">
      <c r="A9" s="35" t="s">
        <v>522</v>
      </c>
      <c r="B9" s="36">
        <f>SUM(B4:B8)</f>
        <v>0</v>
      </c>
      <c r="C9" s="36">
        <f t="shared" ref="C9" si="1">SUM(C4:C8)</f>
        <v>0</v>
      </c>
      <c r="D9" s="36">
        <f t="shared" ref="D9" si="2">SUM(D4:D8)</f>
        <v>0</v>
      </c>
      <c r="E9" s="37">
        <f t="shared" ref="E9" si="3">SUM(E4:E8)</f>
        <v>0</v>
      </c>
      <c r="F9" s="38" t="e">
        <f>SUM(F4:F8)</f>
        <v>#DIV/0!</v>
      </c>
    </row>
    <row r="10" spans="1:8" x14ac:dyDescent="0.35">
      <c r="A10" s="2" t="s">
        <v>523</v>
      </c>
      <c r="B10" s="27" t="e">
        <f>$B9/$E9</f>
        <v>#DIV/0!</v>
      </c>
      <c r="C10" s="27" t="e">
        <f>$C9/$E9</f>
        <v>#DIV/0!</v>
      </c>
      <c r="D10" s="27" t="e">
        <f>$D9/$E9</f>
        <v>#DIV/0!</v>
      </c>
      <c r="E10" s="27" t="e">
        <f>SUM(B10:D10)</f>
        <v>#DIV/0!</v>
      </c>
      <c r="F10" s="27"/>
    </row>
    <row r="12" spans="1:8" x14ac:dyDescent="0.35">
      <c r="A12" s="28" t="s">
        <v>530</v>
      </c>
      <c r="B12" s="29" t="s">
        <v>534</v>
      </c>
      <c r="C12" s="30"/>
      <c r="D12" s="30"/>
      <c r="E12" s="30"/>
      <c r="F12" s="31"/>
    </row>
    <row r="13" spans="1:8" x14ac:dyDescent="0.35">
      <c r="A13" s="32" t="s">
        <v>524</v>
      </c>
      <c r="B13" s="33" t="s">
        <v>531</v>
      </c>
      <c r="C13" s="33" t="s">
        <v>532</v>
      </c>
      <c r="D13" s="33" t="s">
        <v>533</v>
      </c>
      <c r="E13" s="33" t="s">
        <v>522</v>
      </c>
      <c r="F13" s="34" t="s">
        <v>523</v>
      </c>
    </row>
    <row r="14" spans="1:8" x14ac:dyDescent="0.35">
      <c r="A14" s="19" t="s">
        <v>525</v>
      </c>
      <c r="B14" s="20">
        <v>7</v>
      </c>
      <c r="C14" s="20">
        <v>0</v>
      </c>
      <c r="D14" s="20">
        <v>0</v>
      </c>
      <c r="E14" s="20">
        <f>SUM(B14:D14)</f>
        <v>7</v>
      </c>
      <c r="F14" s="21">
        <f t="shared" ref="F14:F19" si="4">E14/$E$19</f>
        <v>0.17073170731707318</v>
      </c>
    </row>
    <row r="15" spans="1:8" x14ac:dyDescent="0.35">
      <c r="A15" s="22" t="s">
        <v>526</v>
      </c>
      <c r="B15" s="2">
        <v>4</v>
      </c>
      <c r="C15" s="2">
        <v>0</v>
      </c>
      <c r="D15" s="2">
        <v>0</v>
      </c>
      <c r="E15" s="2">
        <f t="shared" ref="E15:E18" si="5">SUM(B15:D15)</f>
        <v>4</v>
      </c>
      <c r="F15" s="23">
        <f t="shared" si="4"/>
        <v>9.7560975609756101E-2</v>
      </c>
    </row>
    <row r="16" spans="1:8" x14ac:dyDescent="0.35">
      <c r="A16" s="22" t="s">
        <v>527</v>
      </c>
      <c r="B16" s="2">
        <v>3</v>
      </c>
      <c r="C16" s="2">
        <v>0</v>
      </c>
      <c r="D16" s="2">
        <v>1</v>
      </c>
      <c r="E16" s="2">
        <f t="shared" si="5"/>
        <v>4</v>
      </c>
      <c r="F16" s="23">
        <f t="shared" si="4"/>
        <v>9.7560975609756101E-2</v>
      </c>
    </row>
    <row r="17" spans="1:6" x14ac:dyDescent="0.35">
      <c r="A17" s="22" t="s">
        <v>528</v>
      </c>
      <c r="B17" s="2">
        <v>2</v>
      </c>
      <c r="C17" s="2">
        <v>0</v>
      </c>
      <c r="D17" s="2">
        <v>2</v>
      </c>
      <c r="E17" s="2">
        <f t="shared" si="5"/>
        <v>4</v>
      </c>
      <c r="F17" s="23">
        <f t="shared" si="4"/>
        <v>9.7560975609756101E-2</v>
      </c>
    </row>
    <row r="18" spans="1:6" x14ac:dyDescent="0.35">
      <c r="A18" s="24" t="s">
        <v>529</v>
      </c>
      <c r="B18" s="25">
        <v>2</v>
      </c>
      <c r="C18" s="25">
        <v>0</v>
      </c>
      <c r="D18" s="25">
        <v>20</v>
      </c>
      <c r="E18" s="25">
        <f t="shared" si="5"/>
        <v>22</v>
      </c>
      <c r="F18" s="26">
        <f t="shared" si="4"/>
        <v>0.53658536585365857</v>
      </c>
    </row>
    <row r="19" spans="1:6" x14ac:dyDescent="0.35">
      <c r="A19" s="35" t="s">
        <v>522</v>
      </c>
      <c r="B19" s="36">
        <f>SUM(B14:B18)</f>
        <v>18</v>
      </c>
      <c r="C19" s="36">
        <f t="shared" ref="C19:E19" si="6">SUM(C14:C18)</f>
        <v>0</v>
      </c>
      <c r="D19" s="36">
        <f t="shared" si="6"/>
        <v>23</v>
      </c>
      <c r="E19" s="37">
        <f t="shared" si="6"/>
        <v>41</v>
      </c>
      <c r="F19" s="38">
        <f t="shared" si="4"/>
        <v>1</v>
      </c>
    </row>
    <row r="20" spans="1:6" x14ac:dyDescent="0.35">
      <c r="A20" s="2" t="s">
        <v>523</v>
      </c>
      <c r="B20" s="27">
        <f>B19/$E$19</f>
        <v>0.43902439024390244</v>
      </c>
      <c r="C20" s="27">
        <f>C19/$E$19</f>
        <v>0</v>
      </c>
      <c r="D20" s="27">
        <f>D19/$E$19</f>
        <v>0.56097560975609762</v>
      </c>
      <c r="E20" s="27">
        <f>E19/$E$19</f>
        <v>1</v>
      </c>
      <c r="F20" s="27"/>
    </row>
    <row r="22" spans="1:6" x14ac:dyDescent="0.35">
      <c r="A22" s="28" t="s">
        <v>540</v>
      </c>
      <c r="B22" s="29" t="s">
        <v>534</v>
      </c>
      <c r="C22" s="30"/>
      <c r="D22" s="30"/>
      <c r="E22" s="30"/>
      <c r="F22" s="31"/>
    </row>
    <row r="23" spans="1:6" x14ac:dyDescent="0.35">
      <c r="A23" s="32" t="s">
        <v>524</v>
      </c>
      <c r="B23" s="33" t="s">
        <v>531</v>
      </c>
      <c r="C23" s="33" t="s">
        <v>532</v>
      </c>
      <c r="D23" s="33" t="s">
        <v>533</v>
      </c>
      <c r="E23" s="33" t="s">
        <v>522</v>
      </c>
      <c r="F23" s="34" t="s">
        <v>523</v>
      </c>
    </row>
    <row r="24" spans="1:6" x14ac:dyDescent="0.35">
      <c r="A24" s="19" t="s">
        <v>525</v>
      </c>
      <c r="B24" s="20">
        <v>69</v>
      </c>
      <c r="C24" s="20">
        <v>0</v>
      </c>
      <c r="D24" s="20">
        <v>0</v>
      </c>
      <c r="E24" s="20">
        <f>SUM(B24:D24)</f>
        <v>69</v>
      </c>
      <c r="F24" s="21">
        <f>E24/$E$29</f>
        <v>0.37912087912087911</v>
      </c>
    </row>
    <row r="25" spans="1:6" x14ac:dyDescent="0.35">
      <c r="A25" s="22" t="s">
        <v>526</v>
      </c>
      <c r="B25" s="2">
        <v>30</v>
      </c>
      <c r="C25" s="2">
        <v>0</v>
      </c>
      <c r="D25" s="2">
        <v>0</v>
      </c>
      <c r="E25" s="2">
        <f t="shared" ref="E25:E28" si="7">SUM(B25:D25)</f>
        <v>30</v>
      </c>
      <c r="F25" s="23">
        <f t="shared" ref="F25:F29" si="8">E25/$E$29</f>
        <v>0.16483516483516483</v>
      </c>
    </row>
    <row r="26" spans="1:6" x14ac:dyDescent="0.35">
      <c r="A26" s="22" t="s">
        <v>527</v>
      </c>
      <c r="B26" s="2">
        <v>31</v>
      </c>
      <c r="C26" s="2">
        <v>1</v>
      </c>
      <c r="D26" s="2">
        <v>1</v>
      </c>
      <c r="E26" s="2">
        <f t="shared" si="7"/>
        <v>33</v>
      </c>
      <c r="F26" s="23">
        <f t="shared" si="8"/>
        <v>0.18131868131868131</v>
      </c>
    </row>
    <row r="27" spans="1:6" x14ac:dyDescent="0.35">
      <c r="A27" s="22" t="s">
        <v>528</v>
      </c>
      <c r="B27" s="2">
        <v>16</v>
      </c>
      <c r="C27" s="2">
        <v>1</v>
      </c>
      <c r="D27" s="2">
        <v>2</v>
      </c>
      <c r="E27" s="2">
        <f t="shared" si="7"/>
        <v>19</v>
      </c>
      <c r="F27" s="23">
        <f t="shared" si="8"/>
        <v>0.1043956043956044</v>
      </c>
    </row>
    <row r="28" spans="1:6" x14ac:dyDescent="0.35">
      <c r="A28" s="24" t="s">
        <v>529</v>
      </c>
      <c r="B28" s="25">
        <v>12</v>
      </c>
      <c r="C28" s="25">
        <v>1</v>
      </c>
      <c r="D28" s="25">
        <v>18</v>
      </c>
      <c r="E28" s="25">
        <f t="shared" si="7"/>
        <v>31</v>
      </c>
      <c r="F28" s="26">
        <f t="shared" si="8"/>
        <v>0.17032967032967034</v>
      </c>
    </row>
    <row r="29" spans="1:6" x14ac:dyDescent="0.35">
      <c r="A29" s="35" t="s">
        <v>522</v>
      </c>
      <c r="B29" s="36">
        <f>SUM(B24:B28)</f>
        <v>158</v>
      </c>
      <c r="C29" s="36">
        <f t="shared" ref="C29" si="9">SUM(C24:C28)</f>
        <v>3</v>
      </c>
      <c r="D29" s="36">
        <f t="shared" ref="D29" si="10">SUM(D24:D28)</f>
        <v>21</v>
      </c>
      <c r="E29" s="37">
        <f t="shared" ref="E29" si="11">SUM(E24:E28)</f>
        <v>182</v>
      </c>
      <c r="F29" s="38">
        <f t="shared" si="8"/>
        <v>1</v>
      </c>
    </row>
    <row r="30" spans="1:6" x14ac:dyDescent="0.35">
      <c r="A30" s="2" t="s">
        <v>523</v>
      </c>
      <c r="B30" s="27">
        <f>B29/$E$29</f>
        <v>0.86813186813186816</v>
      </c>
      <c r="C30" s="27">
        <f t="shared" ref="C30:E30" si="12">C29/$E$29</f>
        <v>1.6483516483516484E-2</v>
      </c>
      <c r="D30" s="27">
        <f t="shared" si="12"/>
        <v>0.11538461538461539</v>
      </c>
      <c r="E30" s="27">
        <f t="shared" si="12"/>
        <v>1</v>
      </c>
      <c r="F30" s="27"/>
    </row>
    <row r="32" spans="1:6" x14ac:dyDescent="0.35">
      <c r="A32" s="28" t="s">
        <v>542</v>
      </c>
      <c r="B32" s="29" t="s">
        <v>534</v>
      </c>
      <c r="C32" s="30"/>
      <c r="D32" s="30"/>
      <c r="E32" s="30"/>
      <c r="F32" s="31"/>
    </row>
    <row r="33" spans="1:6" x14ac:dyDescent="0.35">
      <c r="A33" s="32" t="s">
        <v>524</v>
      </c>
      <c r="B33" s="33" t="s">
        <v>531</v>
      </c>
      <c r="C33" s="33" t="s">
        <v>532</v>
      </c>
      <c r="D33" s="33" t="s">
        <v>533</v>
      </c>
      <c r="E33" s="33" t="s">
        <v>522</v>
      </c>
      <c r="F33" s="34" t="s">
        <v>523</v>
      </c>
    </row>
    <row r="34" spans="1:6" x14ac:dyDescent="0.35">
      <c r="A34" s="19" t="s">
        <v>525</v>
      </c>
      <c r="B34" s="20">
        <v>43</v>
      </c>
      <c r="C34" s="20">
        <v>2</v>
      </c>
      <c r="D34" s="20">
        <v>0</v>
      </c>
      <c r="E34" s="20">
        <f>SUM(B34:D34)</f>
        <v>45</v>
      </c>
      <c r="F34" s="21">
        <f>E34/E39</f>
        <v>0.27607361963190186</v>
      </c>
    </row>
    <row r="35" spans="1:6" x14ac:dyDescent="0.35">
      <c r="A35" s="22" t="s">
        <v>526</v>
      </c>
      <c r="B35" s="2">
        <v>21</v>
      </c>
      <c r="C35" s="2">
        <v>7</v>
      </c>
      <c r="D35" s="2">
        <v>0</v>
      </c>
      <c r="E35" s="2">
        <f t="shared" ref="E35:E38" si="13">SUM(B35:D35)</f>
        <v>28</v>
      </c>
      <c r="F35" s="23">
        <f>E35/E39</f>
        <v>0.17177914110429449</v>
      </c>
    </row>
    <row r="36" spans="1:6" x14ac:dyDescent="0.35">
      <c r="A36" s="22" t="s">
        <v>527</v>
      </c>
      <c r="B36" s="2">
        <v>18</v>
      </c>
      <c r="C36" s="2">
        <v>12</v>
      </c>
      <c r="D36" s="2">
        <v>0</v>
      </c>
      <c r="E36" s="2">
        <f t="shared" si="13"/>
        <v>30</v>
      </c>
      <c r="F36" s="23">
        <f>E36/E39</f>
        <v>0.18404907975460122</v>
      </c>
    </row>
    <row r="37" spans="1:6" x14ac:dyDescent="0.35">
      <c r="A37" s="22" t="s">
        <v>528</v>
      </c>
      <c r="B37" s="2">
        <v>12</v>
      </c>
      <c r="C37" s="2">
        <v>11</v>
      </c>
      <c r="D37" s="2">
        <v>1</v>
      </c>
      <c r="E37" s="2">
        <f t="shared" si="13"/>
        <v>24</v>
      </c>
      <c r="F37" s="23">
        <f>E37/E39</f>
        <v>0.14723926380368099</v>
      </c>
    </row>
    <row r="38" spans="1:6" x14ac:dyDescent="0.35">
      <c r="A38" s="24" t="s">
        <v>529</v>
      </c>
      <c r="B38" s="25">
        <v>13</v>
      </c>
      <c r="C38" s="25">
        <v>13</v>
      </c>
      <c r="D38" s="25">
        <v>10</v>
      </c>
      <c r="E38" s="25">
        <f t="shared" si="13"/>
        <v>36</v>
      </c>
      <c r="F38" s="26">
        <f>E38/E39</f>
        <v>0.22085889570552147</v>
      </c>
    </row>
    <row r="39" spans="1:6" x14ac:dyDescent="0.35">
      <c r="A39" s="35" t="s">
        <v>522</v>
      </c>
      <c r="B39" s="36">
        <f>SUM(B34:B38)</f>
        <v>107</v>
      </c>
      <c r="C39" s="36">
        <f t="shared" ref="C39" si="14">SUM(C34:C38)</f>
        <v>45</v>
      </c>
      <c r="D39" s="36">
        <f t="shared" ref="D39" si="15">SUM(D34:D38)</f>
        <v>11</v>
      </c>
      <c r="E39" s="37">
        <f t="shared" ref="E39" si="16">SUM(E34:E38)</f>
        <v>163</v>
      </c>
      <c r="F39" s="38">
        <f>E39/E39</f>
        <v>1</v>
      </c>
    </row>
    <row r="40" spans="1:6" x14ac:dyDescent="0.35">
      <c r="A40" s="2" t="s">
        <v>523</v>
      </c>
      <c r="B40" s="27">
        <f>B39/E39</f>
        <v>0.65644171779141103</v>
      </c>
      <c r="C40" s="27">
        <f>C39/E39</f>
        <v>0.27607361963190186</v>
      </c>
      <c r="D40" s="27">
        <f>D39/E39</f>
        <v>6.7484662576687116E-2</v>
      </c>
      <c r="E40" s="27">
        <f>E39/E39</f>
        <v>1</v>
      </c>
      <c r="F40" s="27"/>
    </row>
    <row r="42" spans="1:6" x14ac:dyDescent="0.35">
      <c r="A42" s="28" t="s">
        <v>543</v>
      </c>
      <c r="B42" s="29" t="s">
        <v>534</v>
      </c>
      <c r="C42" s="30"/>
      <c r="D42" s="30"/>
      <c r="E42" s="30"/>
      <c r="F42" s="31"/>
    </row>
    <row r="43" spans="1:6" x14ac:dyDescent="0.35">
      <c r="A43" s="32" t="s">
        <v>524</v>
      </c>
      <c r="B43" s="33" t="s">
        <v>531</v>
      </c>
      <c r="C43" s="33" t="s">
        <v>532</v>
      </c>
      <c r="D43" s="33" t="s">
        <v>533</v>
      </c>
      <c r="E43" s="33" t="s">
        <v>522</v>
      </c>
      <c r="F43" s="34" t="s">
        <v>523</v>
      </c>
    </row>
    <row r="44" spans="1:6" x14ac:dyDescent="0.35">
      <c r="A44" s="19" t="s">
        <v>525</v>
      </c>
      <c r="B44" s="20">
        <v>52</v>
      </c>
      <c r="C44" s="20">
        <v>4</v>
      </c>
      <c r="D44" s="20">
        <v>0</v>
      </c>
      <c r="E44" s="20">
        <f>SUM(B44:D44)</f>
        <v>56</v>
      </c>
      <c r="F44" s="21">
        <f>E44/$E$49</f>
        <v>0.25688073394495414</v>
      </c>
    </row>
    <row r="45" spans="1:6" x14ac:dyDescent="0.35">
      <c r="A45" s="22" t="s">
        <v>526</v>
      </c>
      <c r="B45" s="2">
        <v>26</v>
      </c>
      <c r="C45" s="2">
        <v>11</v>
      </c>
      <c r="D45" s="2">
        <v>0</v>
      </c>
      <c r="E45" s="2">
        <f t="shared" ref="E45:E48" si="17">SUM(B45:D45)</f>
        <v>37</v>
      </c>
      <c r="F45" s="23">
        <f t="shared" ref="F45:F49" si="18">E45/$E$49</f>
        <v>0.16972477064220184</v>
      </c>
    </row>
    <row r="46" spans="1:6" x14ac:dyDescent="0.35">
      <c r="A46" s="22" t="s">
        <v>527</v>
      </c>
      <c r="B46" s="2">
        <v>22</v>
      </c>
      <c r="C46" s="2">
        <v>18</v>
      </c>
      <c r="D46" s="2">
        <v>1</v>
      </c>
      <c r="E46" s="2">
        <f t="shared" si="17"/>
        <v>41</v>
      </c>
      <c r="F46" s="23">
        <f t="shared" si="18"/>
        <v>0.18807339449541285</v>
      </c>
    </row>
    <row r="47" spans="1:6" x14ac:dyDescent="0.35">
      <c r="A47" s="22" t="s">
        <v>528</v>
      </c>
      <c r="B47" s="2">
        <v>14</v>
      </c>
      <c r="C47" s="2">
        <v>17</v>
      </c>
      <c r="D47" s="2">
        <v>1</v>
      </c>
      <c r="E47" s="2">
        <f t="shared" si="17"/>
        <v>32</v>
      </c>
      <c r="F47" s="23">
        <f t="shared" si="18"/>
        <v>0.14678899082568808</v>
      </c>
    </row>
    <row r="48" spans="1:6" x14ac:dyDescent="0.35">
      <c r="A48" s="24" t="s">
        <v>529</v>
      </c>
      <c r="B48" s="25">
        <v>16</v>
      </c>
      <c r="C48" s="25">
        <v>20</v>
      </c>
      <c r="D48" s="25">
        <v>16</v>
      </c>
      <c r="E48" s="25">
        <f t="shared" si="17"/>
        <v>52</v>
      </c>
      <c r="F48" s="26">
        <f t="shared" si="18"/>
        <v>0.23853211009174313</v>
      </c>
    </row>
    <row r="49" spans="1:6" x14ac:dyDescent="0.35">
      <c r="A49" s="35" t="s">
        <v>522</v>
      </c>
      <c r="B49" s="36">
        <f>SUM(B44:B48)</f>
        <v>130</v>
      </c>
      <c r="C49" s="36">
        <f t="shared" ref="C49:E49" si="19">SUM(C44:C48)</f>
        <v>70</v>
      </c>
      <c r="D49" s="36">
        <f t="shared" si="19"/>
        <v>18</v>
      </c>
      <c r="E49" s="37">
        <f t="shared" si="19"/>
        <v>218</v>
      </c>
      <c r="F49" s="38">
        <f t="shared" si="18"/>
        <v>1</v>
      </c>
    </row>
    <row r="50" spans="1:6" x14ac:dyDescent="0.35">
      <c r="A50" s="2" t="s">
        <v>523</v>
      </c>
      <c r="B50" s="27">
        <f>B49/$E$49</f>
        <v>0.59633027522935778</v>
      </c>
      <c r="C50" s="27">
        <f t="shared" ref="C50:E50" si="20">C49/$E$49</f>
        <v>0.32110091743119268</v>
      </c>
      <c r="D50" s="27">
        <f t="shared" si="20"/>
        <v>8.2568807339449546E-2</v>
      </c>
      <c r="E50" s="27">
        <f t="shared" si="20"/>
        <v>1</v>
      </c>
      <c r="F50" s="27"/>
    </row>
    <row r="52" spans="1:6" x14ac:dyDescent="0.35">
      <c r="A52" s="28" t="s">
        <v>544</v>
      </c>
      <c r="B52" s="29" t="s">
        <v>534</v>
      </c>
      <c r="C52" s="30"/>
      <c r="D52" s="30"/>
      <c r="E52" s="30"/>
      <c r="F52" s="31"/>
    </row>
    <row r="53" spans="1:6" x14ac:dyDescent="0.35">
      <c r="A53" s="32" t="s">
        <v>524</v>
      </c>
      <c r="B53" s="33" t="s">
        <v>531</v>
      </c>
      <c r="C53" s="33" t="s">
        <v>532</v>
      </c>
      <c r="D53" s="33" t="s">
        <v>533</v>
      </c>
      <c r="E53" s="33" t="s">
        <v>522</v>
      </c>
      <c r="F53" s="34" t="s">
        <v>523</v>
      </c>
    </row>
    <row r="54" spans="1:6" x14ac:dyDescent="0.35">
      <c r="A54" s="19" t="s">
        <v>525</v>
      </c>
      <c r="B54" s="20">
        <v>192</v>
      </c>
      <c r="C54" s="20">
        <v>6</v>
      </c>
      <c r="D54" s="20">
        <v>0</v>
      </c>
      <c r="E54" s="20">
        <f>SUM(B54:D54)</f>
        <v>198</v>
      </c>
      <c r="F54" s="21">
        <f>E54/$E$59</f>
        <v>0.3188405797101449</v>
      </c>
    </row>
    <row r="55" spans="1:6" x14ac:dyDescent="0.35">
      <c r="A55" s="22" t="s">
        <v>526</v>
      </c>
      <c r="B55" s="2">
        <v>95</v>
      </c>
      <c r="C55" s="2">
        <v>18</v>
      </c>
      <c r="D55" s="2">
        <v>0</v>
      </c>
      <c r="E55" s="2">
        <f t="shared" ref="E55:E58" si="21">SUM(B55:D55)</f>
        <v>113</v>
      </c>
      <c r="F55" s="23">
        <f t="shared" ref="F55:F59" si="22">E55/$E$59</f>
        <v>0.1819645732689211</v>
      </c>
    </row>
    <row r="56" spans="1:6" x14ac:dyDescent="0.35">
      <c r="A56" s="22" t="s">
        <v>527</v>
      </c>
      <c r="B56" s="2">
        <v>81</v>
      </c>
      <c r="C56" s="2">
        <v>30</v>
      </c>
      <c r="D56" s="2">
        <v>1</v>
      </c>
      <c r="E56" s="2">
        <f t="shared" si="21"/>
        <v>112</v>
      </c>
      <c r="F56" s="23">
        <f t="shared" si="22"/>
        <v>0.18035426731078905</v>
      </c>
    </row>
    <row r="57" spans="1:6" x14ac:dyDescent="0.35">
      <c r="A57" s="22" t="s">
        <v>528</v>
      </c>
      <c r="B57" s="2">
        <v>52</v>
      </c>
      <c r="C57" s="2">
        <v>28</v>
      </c>
      <c r="D57" s="2">
        <v>2</v>
      </c>
      <c r="E57" s="2">
        <f t="shared" si="21"/>
        <v>82</v>
      </c>
      <c r="F57" s="23">
        <f t="shared" si="22"/>
        <v>0.1320450885668277</v>
      </c>
    </row>
    <row r="58" spans="1:6" x14ac:dyDescent="0.35">
      <c r="A58" s="24" t="s">
        <v>529</v>
      </c>
      <c r="B58" s="25">
        <v>57</v>
      </c>
      <c r="C58" s="25">
        <v>33</v>
      </c>
      <c r="D58" s="25">
        <v>26</v>
      </c>
      <c r="E58" s="25">
        <f t="shared" si="21"/>
        <v>116</v>
      </c>
      <c r="F58" s="26">
        <f t="shared" si="22"/>
        <v>0.18679549114331723</v>
      </c>
    </row>
    <row r="59" spans="1:6" x14ac:dyDescent="0.35">
      <c r="A59" s="35" t="s">
        <v>522</v>
      </c>
      <c r="B59" s="36">
        <f>SUM(B54:B58)</f>
        <v>477</v>
      </c>
      <c r="C59" s="36">
        <f t="shared" ref="C59:E59" si="23">SUM(C54:C58)</f>
        <v>115</v>
      </c>
      <c r="D59" s="36">
        <f t="shared" si="23"/>
        <v>29</v>
      </c>
      <c r="E59" s="37">
        <f t="shared" si="23"/>
        <v>621</v>
      </c>
      <c r="F59" s="38">
        <f t="shared" si="22"/>
        <v>1</v>
      </c>
    </row>
    <row r="60" spans="1:6" x14ac:dyDescent="0.35">
      <c r="A60" s="2" t="s">
        <v>523</v>
      </c>
      <c r="B60" s="27">
        <f>B59/$E$59</f>
        <v>0.76811594202898548</v>
      </c>
      <c r="C60" s="27">
        <f t="shared" ref="C60:E60" si="24">C59/$E$59</f>
        <v>0.18518518518518517</v>
      </c>
      <c r="D60" s="27">
        <f t="shared" si="24"/>
        <v>4.6698872785829307E-2</v>
      </c>
      <c r="E60" s="27">
        <f t="shared" si="24"/>
        <v>1</v>
      </c>
      <c r="F60" s="27"/>
    </row>
    <row r="62" spans="1:6" x14ac:dyDescent="0.35">
      <c r="A62" s="28" t="s">
        <v>545</v>
      </c>
      <c r="B62" s="29" t="s">
        <v>534</v>
      </c>
      <c r="C62" s="30"/>
      <c r="D62" s="30"/>
      <c r="E62" s="30"/>
      <c r="F62" s="31"/>
    </row>
    <row r="63" spans="1:6" x14ac:dyDescent="0.35">
      <c r="A63" s="32" t="s">
        <v>524</v>
      </c>
      <c r="B63" s="33" t="s">
        <v>531</v>
      </c>
      <c r="C63" s="33" t="s">
        <v>532</v>
      </c>
      <c r="D63" s="33" t="s">
        <v>533</v>
      </c>
      <c r="E63" s="33" t="s">
        <v>522</v>
      </c>
      <c r="F63" s="34" t="s">
        <v>523</v>
      </c>
    </row>
    <row r="64" spans="1:6" x14ac:dyDescent="0.35">
      <c r="A64" s="19" t="s">
        <v>525</v>
      </c>
      <c r="B64" s="20">
        <v>46</v>
      </c>
      <c r="C64" s="20">
        <v>3</v>
      </c>
      <c r="D64" s="20">
        <v>0</v>
      </c>
      <c r="E64" s="20">
        <f>SUM(B64:D64)</f>
        <v>49</v>
      </c>
      <c r="F64" s="21">
        <f>E64/$E$69</f>
        <v>0.27840909090909088</v>
      </c>
    </row>
    <row r="65" spans="1:6" x14ac:dyDescent="0.35">
      <c r="A65" s="22" t="s">
        <v>526</v>
      </c>
      <c r="B65" s="2">
        <v>23</v>
      </c>
      <c r="C65" s="2">
        <v>8</v>
      </c>
      <c r="D65" s="2">
        <v>0</v>
      </c>
      <c r="E65" s="2">
        <f t="shared" ref="E65:E68" si="25">SUM(B65:D65)</f>
        <v>31</v>
      </c>
      <c r="F65" s="23">
        <f t="shared" ref="F65:F69" si="26">E65/$E$69</f>
        <v>0.17613636363636365</v>
      </c>
    </row>
    <row r="66" spans="1:6" x14ac:dyDescent="0.35">
      <c r="A66" s="22" t="s">
        <v>527</v>
      </c>
      <c r="B66" s="2">
        <v>19</v>
      </c>
      <c r="C66" s="2">
        <v>12</v>
      </c>
      <c r="D66" s="2">
        <v>0</v>
      </c>
      <c r="E66" s="2">
        <f t="shared" si="25"/>
        <v>31</v>
      </c>
      <c r="F66" s="23">
        <f t="shared" si="26"/>
        <v>0.17613636363636365</v>
      </c>
    </row>
    <row r="67" spans="1:6" x14ac:dyDescent="0.35">
      <c r="A67" s="22" t="s">
        <v>528</v>
      </c>
      <c r="B67" s="2">
        <v>13</v>
      </c>
      <c r="C67" s="2">
        <v>12</v>
      </c>
      <c r="D67" s="2">
        <v>1</v>
      </c>
      <c r="E67" s="2">
        <f t="shared" si="25"/>
        <v>26</v>
      </c>
      <c r="F67" s="23">
        <f t="shared" si="26"/>
        <v>0.14772727272727273</v>
      </c>
    </row>
    <row r="68" spans="1:6" x14ac:dyDescent="0.35">
      <c r="A68" s="24" t="s">
        <v>529</v>
      </c>
      <c r="B68" s="25">
        <v>14</v>
      </c>
      <c r="C68" s="25">
        <v>14</v>
      </c>
      <c r="D68" s="25">
        <v>11</v>
      </c>
      <c r="E68" s="25">
        <f t="shared" si="25"/>
        <v>39</v>
      </c>
      <c r="F68" s="26">
        <f t="shared" si="26"/>
        <v>0.22159090909090909</v>
      </c>
    </row>
    <row r="69" spans="1:6" x14ac:dyDescent="0.35">
      <c r="A69" s="35" t="s">
        <v>522</v>
      </c>
      <c r="B69" s="36">
        <f>SUM(B64:B68)</f>
        <v>115</v>
      </c>
      <c r="C69" s="36">
        <f t="shared" ref="C69:E69" si="27">SUM(C64:C68)</f>
        <v>49</v>
      </c>
      <c r="D69" s="36">
        <f t="shared" si="27"/>
        <v>12</v>
      </c>
      <c r="E69" s="37">
        <f t="shared" si="27"/>
        <v>176</v>
      </c>
      <c r="F69" s="38">
        <f t="shared" si="26"/>
        <v>1</v>
      </c>
    </row>
    <row r="70" spans="1:6" x14ac:dyDescent="0.35">
      <c r="A70" s="2" t="s">
        <v>523</v>
      </c>
      <c r="B70" s="27">
        <f>B69/$E$69</f>
        <v>0.65340909090909094</v>
      </c>
      <c r="C70" s="27">
        <f t="shared" ref="C70:E70" si="28">C69/$E$69</f>
        <v>0.27840909090909088</v>
      </c>
      <c r="D70" s="27">
        <f t="shared" si="28"/>
        <v>6.8181818181818177E-2</v>
      </c>
      <c r="E70" s="27">
        <f t="shared" si="28"/>
        <v>1</v>
      </c>
      <c r="F70" s="27"/>
    </row>
    <row r="72" spans="1:6" x14ac:dyDescent="0.35">
      <c r="A72" s="28" t="s">
        <v>546</v>
      </c>
      <c r="B72" s="29" t="s">
        <v>534</v>
      </c>
      <c r="C72" s="30"/>
      <c r="D72" s="30"/>
      <c r="E72" s="30"/>
      <c r="F72" s="31"/>
    </row>
    <row r="73" spans="1:6" x14ac:dyDescent="0.35">
      <c r="A73" s="32" t="s">
        <v>524</v>
      </c>
      <c r="B73" s="33" t="s">
        <v>531</v>
      </c>
      <c r="C73" s="33" t="s">
        <v>532</v>
      </c>
      <c r="D73" s="33" t="s">
        <v>533</v>
      </c>
      <c r="E73" s="33" t="s">
        <v>522</v>
      </c>
      <c r="F73" s="34" t="s">
        <v>523</v>
      </c>
    </row>
    <row r="74" spans="1:6" x14ac:dyDescent="0.35">
      <c r="A74" s="19" t="s">
        <v>525</v>
      </c>
      <c r="B74" s="20">
        <v>7</v>
      </c>
      <c r="C74" s="20">
        <v>0</v>
      </c>
      <c r="D74" s="20">
        <v>0</v>
      </c>
      <c r="E74" s="20">
        <f>SUM(B74:D74)</f>
        <v>7</v>
      </c>
      <c r="F74" s="21">
        <f>$E74/$E79</f>
        <v>0.18421052631578946</v>
      </c>
    </row>
    <row r="75" spans="1:6" x14ac:dyDescent="0.35">
      <c r="A75" s="22" t="s">
        <v>526</v>
      </c>
      <c r="B75" s="2">
        <v>3</v>
      </c>
      <c r="C75" s="2">
        <v>0</v>
      </c>
      <c r="D75" s="2">
        <v>0</v>
      </c>
      <c r="E75" s="2">
        <f t="shared" ref="E75:E78" si="29">SUM(B75:D75)</f>
        <v>3</v>
      </c>
      <c r="F75" s="23">
        <f>$E75/$E79</f>
        <v>7.8947368421052627E-2</v>
      </c>
    </row>
    <row r="76" spans="1:6" x14ac:dyDescent="0.35">
      <c r="A76" s="22" t="s">
        <v>527</v>
      </c>
      <c r="B76" s="2">
        <v>2</v>
      </c>
      <c r="C76" s="2">
        <v>0</v>
      </c>
      <c r="D76" s="2">
        <v>1</v>
      </c>
      <c r="E76" s="2">
        <f t="shared" si="29"/>
        <v>3</v>
      </c>
      <c r="F76" s="23">
        <f>$E76/$E79</f>
        <v>7.8947368421052627E-2</v>
      </c>
    </row>
    <row r="77" spans="1:6" x14ac:dyDescent="0.35">
      <c r="A77" s="22" t="s">
        <v>528</v>
      </c>
      <c r="B77" s="2">
        <v>2</v>
      </c>
      <c r="C77" s="2">
        <v>0</v>
      </c>
      <c r="D77" s="2">
        <v>2</v>
      </c>
      <c r="E77" s="2">
        <f t="shared" si="29"/>
        <v>4</v>
      </c>
      <c r="F77" s="23">
        <f>$E77/$E79</f>
        <v>0.10526315789473684</v>
      </c>
    </row>
    <row r="78" spans="1:6" x14ac:dyDescent="0.35">
      <c r="A78" s="24" t="s">
        <v>529</v>
      </c>
      <c r="B78" s="25">
        <v>2</v>
      </c>
      <c r="C78" s="25">
        <v>0</v>
      </c>
      <c r="D78" s="25">
        <v>19</v>
      </c>
      <c r="E78" s="25">
        <f t="shared" si="29"/>
        <v>21</v>
      </c>
      <c r="F78" s="26">
        <f>$E78/$E79</f>
        <v>0.55263157894736847</v>
      </c>
    </row>
    <row r="79" spans="1:6" x14ac:dyDescent="0.35">
      <c r="A79" s="35" t="s">
        <v>522</v>
      </c>
      <c r="B79" s="36">
        <f>SUM(B74:B78)</f>
        <v>16</v>
      </c>
      <c r="C79" s="36">
        <f t="shared" ref="C79:E79" si="30">SUM(C74:C78)</f>
        <v>0</v>
      </c>
      <c r="D79" s="36">
        <f t="shared" si="30"/>
        <v>22</v>
      </c>
      <c r="E79" s="37">
        <f t="shared" si="30"/>
        <v>38</v>
      </c>
      <c r="F79" s="38">
        <f>SUM(F74:F78)</f>
        <v>1</v>
      </c>
    </row>
    <row r="80" spans="1:6" x14ac:dyDescent="0.35">
      <c r="A80" s="2" t="s">
        <v>523</v>
      </c>
      <c r="B80" s="27">
        <f>$B79/$E79</f>
        <v>0.42105263157894735</v>
      </c>
      <c r="C80" s="27">
        <f>$C79/$E79</f>
        <v>0</v>
      </c>
      <c r="D80" s="27">
        <f>$D79/$E79</f>
        <v>0.57894736842105265</v>
      </c>
      <c r="E80" s="27">
        <f>SUM(B80:D80)</f>
        <v>1</v>
      </c>
      <c r="F80" s="27"/>
    </row>
    <row r="82" spans="1:6" x14ac:dyDescent="0.35">
      <c r="A82" s="28" t="s">
        <v>547</v>
      </c>
      <c r="B82" s="29" t="s">
        <v>534</v>
      </c>
      <c r="C82" s="30"/>
      <c r="D82" s="30"/>
      <c r="E82" s="30"/>
      <c r="F82" s="31"/>
    </row>
    <row r="83" spans="1:6" x14ac:dyDescent="0.35">
      <c r="A83" s="32" t="s">
        <v>524</v>
      </c>
      <c r="B83" s="33" t="s">
        <v>531</v>
      </c>
      <c r="C83" s="33" t="s">
        <v>532</v>
      </c>
      <c r="D83" s="33" t="s">
        <v>533</v>
      </c>
      <c r="E83" s="33" t="s">
        <v>522</v>
      </c>
      <c r="F83" s="34" t="s">
        <v>523</v>
      </c>
    </row>
    <row r="84" spans="1:6" x14ac:dyDescent="0.35">
      <c r="A84" s="19" t="s">
        <v>525</v>
      </c>
      <c r="B84" s="20">
        <v>5</v>
      </c>
      <c r="C84" s="20">
        <v>0</v>
      </c>
      <c r="D84" s="20">
        <v>0</v>
      </c>
      <c r="E84" s="20">
        <f>SUM(B84:D84)</f>
        <v>5</v>
      </c>
      <c r="F84" s="21">
        <f>$E84/$E89</f>
        <v>0.23809523809523808</v>
      </c>
    </row>
    <row r="85" spans="1:6" x14ac:dyDescent="0.35">
      <c r="A85" s="22" t="s">
        <v>526</v>
      </c>
      <c r="B85" s="2">
        <v>3</v>
      </c>
      <c r="C85" s="2">
        <v>0</v>
      </c>
      <c r="D85" s="2">
        <v>0</v>
      </c>
      <c r="E85" s="2">
        <f t="shared" ref="E85:E88" si="31">SUM(B85:D85)</f>
        <v>3</v>
      </c>
      <c r="F85" s="23">
        <f>$E85/$E89</f>
        <v>0.14285714285714285</v>
      </c>
    </row>
    <row r="86" spans="1:6" x14ac:dyDescent="0.35">
      <c r="A86" s="22" t="s">
        <v>527</v>
      </c>
      <c r="B86" s="2">
        <v>2</v>
      </c>
      <c r="C86" s="2">
        <v>0</v>
      </c>
      <c r="D86" s="2">
        <v>0</v>
      </c>
      <c r="E86" s="2">
        <f t="shared" si="31"/>
        <v>2</v>
      </c>
      <c r="F86" s="23">
        <f>$E86/$E89</f>
        <v>9.5238095238095233E-2</v>
      </c>
    </row>
    <row r="87" spans="1:6" x14ac:dyDescent="0.35">
      <c r="A87" s="22" t="s">
        <v>528</v>
      </c>
      <c r="B87" s="2">
        <v>1</v>
      </c>
      <c r="C87" s="2">
        <v>0</v>
      </c>
      <c r="D87" s="2">
        <v>1</v>
      </c>
      <c r="E87" s="2">
        <f t="shared" si="31"/>
        <v>2</v>
      </c>
      <c r="F87" s="23">
        <f>$E87/$E89</f>
        <v>9.5238095238095233E-2</v>
      </c>
    </row>
    <row r="88" spans="1:6" x14ac:dyDescent="0.35">
      <c r="A88" s="24" t="s">
        <v>529</v>
      </c>
      <c r="B88" s="25">
        <v>1</v>
      </c>
      <c r="C88" s="25">
        <v>0</v>
      </c>
      <c r="D88" s="25">
        <v>8</v>
      </c>
      <c r="E88" s="25">
        <f t="shared" si="31"/>
        <v>9</v>
      </c>
      <c r="F88" s="26">
        <f>$E88/$E89</f>
        <v>0.42857142857142855</v>
      </c>
    </row>
    <row r="89" spans="1:6" x14ac:dyDescent="0.35">
      <c r="A89" s="35" t="s">
        <v>522</v>
      </c>
      <c r="B89" s="36">
        <f>SUM(B84:B88)</f>
        <v>12</v>
      </c>
      <c r="C89" s="36">
        <f t="shared" ref="C89:E89" si="32">SUM(C84:C88)</f>
        <v>0</v>
      </c>
      <c r="D89" s="36">
        <f t="shared" si="32"/>
        <v>9</v>
      </c>
      <c r="E89" s="37">
        <f t="shared" si="32"/>
        <v>21</v>
      </c>
      <c r="F89" s="38">
        <f>SUM(F84:F88)</f>
        <v>1</v>
      </c>
    </row>
    <row r="90" spans="1:6" x14ac:dyDescent="0.35">
      <c r="A90" s="2" t="s">
        <v>523</v>
      </c>
      <c r="B90" s="27">
        <f>$B89/$E89</f>
        <v>0.5714285714285714</v>
      </c>
      <c r="C90" s="27">
        <f>$C89/$E89</f>
        <v>0</v>
      </c>
      <c r="D90" s="27">
        <f>$D89/$E89</f>
        <v>0.42857142857142855</v>
      </c>
      <c r="E90" s="27">
        <f>SUM(B90:D90)</f>
        <v>1</v>
      </c>
      <c r="F90" s="27"/>
    </row>
    <row r="92" spans="1:6" x14ac:dyDescent="0.35">
      <c r="A92" s="28" t="s">
        <v>548</v>
      </c>
      <c r="B92" s="29" t="s">
        <v>534</v>
      </c>
      <c r="C92" s="30"/>
      <c r="D92" s="30"/>
      <c r="E92" s="30"/>
      <c r="F92" s="31"/>
    </row>
    <row r="93" spans="1:6" x14ac:dyDescent="0.35">
      <c r="A93" s="32" t="s">
        <v>524</v>
      </c>
      <c r="B93" s="33" t="s">
        <v>531</v>
      </c>
      <c r="C93" s="33" t="s">
        <v>532</v>
      </c>
      <c r="D93" s="33" t="s">
        <v>533</v>
      </c>
      <c r="E93" s="33" t="s">
        <v>522</v>
      </c>
      <c r="F93" s="34" t="s">
        <v>523</v>
      </c>
    </row>
    <row r="94" spans="1:6" x14ac:dyDescent="0.35">
      <c r="A94" s="19" t="s">
        <v>525</v>
      </c>
      <c r="B94" s="20">
        <v>202</v>
      </c>
      <c r="C94" s="20">
        <v>0</v>
      </c>
      <c r="D94" s="20">
        <v>0</v>
      </c>
      <c r="E94" s="20">
        <f>SUM(B94:D94)</f>
        <v>202</v>
      </c>
      <c r="F94" s="21">
        <f>$E94/$E99</f>
        <v>0.41995841995841998</v>
      </c>
    </row>
    <row r="95" spans="1:6" x14ac:dyDescent="0.35">
      <c r="A95" s="22" t="s">
        <v>526</v>
      </c>
      <c r="B95" s="2">
        <v>81</v>
      </c>
      <c r="C95" s="2">
        <v>0</v>
      </c>
      <c r="D95" s="2">
        <v>0</v>
      </c>
      <c r="E95" s="2">
        <f t="shared" ref="E95:E98" si="33">SUM(B95:D95)</f>
        <v>81</v>
      </c>
      <c r="F95" s="23">
        <f>$E95/$E99</f>
        <v>0.16839916839916841</v>
      </c>
    </row>
    <row r="96" spans="1:6" x14ac:dyDescent="0.35">
      <c r="A96" s="22" t="s">
        <v>527</v>
      </c>
      <c r="B96" s="2">
        <v>62</v>
      </c>
      <c r="C96" s="2">
        <v>0</v>
      </c>
      <c r="D96" s="2">
        <v>2</v>
      </c>
      <c r="E96" s="2">
        <f t="shared" si="33"/>
        <v>64</v>
      </c>
      <c r="F96" s="23">
        <f>$E96/$E99</f>
        <v>0.13305613305613306</v>
      </c>
    </row>
    <row r="97" spans="1:6" x14ac:dyDescent="0.35">
      <c r="A97" s="22" t="s">
        <v>528</v>
      </c>
      <c r="B97" s="2">
        <v>44</v>
      </c>
      <c r="C97" s="2">
        <v>0</v>
      </c>
      <c r="D97" s="2">
        <v>5</v>
      </c>
      <c r="E97" s="2">
        <f t="shared" si="33"/>
        <v>49</v>
      </c>
      <c r="F97" s="23">
        <f>$E97/$E99</f>
        <v>0.10187110187110188</v>
      </c>
    </row>
    <row r="98" spans="1:6" x14ac:dyDescent="0.35">
      <c r="A98" s="24" t="s">
        <v>529</v>
      </c>
      <c r="B98" s="25">
        <v>35</v>
      </c>
      <c r="C98" s="25">
        <v>0</v>
      </c>
      <c r="D98" s="25">
        <v>50</v>
      </c>
      <c r="E98" s="25">
        <f t="shared" si="33"/>
        <v>85</v>
      </c>
      <c r="F98" s="26">
        <f>$E98/$E99</f>
        <v>0.17671517671517672</v>
      </c>
    </row>
    <row r="99" spans="1:6" x14ac:dyDescent="0.35">
      <c r="A99" s="35" t="s">
        <v>522</v>
      </c>
      <c r="B99" s="36">
        <f>SUM(B94:B98)</f>
        <v>424</v>
      </c>
      <c r="C99" s="36">
        <f t="shared" ref="C99:E99" si="34">SUM(C94:C98)</f>
        <v>0</v>
      </c>
      <c r="D99" s="36">
        <f t="shared" si="34"/>
        <v>57</v>
      </c>
      <c r="E99" s="37">
        <f t="shared" si="34"/>
        <v>481</v>
      </c>
      <c r="F99" s="38">
        <f>SUM(F94:F98)</f>
        <v>1</v>
      </c>
    </row>
    <row r="100" spans="1:6" x14ac:dyDescent="0.35">
      <c r="A100" s="2" t="s">
        <v>523</v>
      </c>
      <c r="B100" s="27">
        <f>$B99/$E99</f>
        <v>0.88149688149688155</v>
      </c>
      <c r="C100" s="27">
        <f>$C99/$E99</f>
        <v>0</v>
      </c>
      <c r="D100" s="27">
        <f>$D99/$E99</f>
        <v>0.11850311850311851</v>
      </c>
      <c r="E100" s="27">
        <f>SUM(B100:D100)</f>
        <v>1</v>
      </c>
      <c r="F100" s="27"/>
    </row>
    <row r="102" spans="1:6" x14ac:dyDescent="0.35">
      <c r="A102" s="28" t="s">
        <v>549</v>
      </c>
      <c r="B102" s="29" t="s">
        <v>534</v>
      </c>
      <c r="C102" s="30"/>
      <c r="D102" s="30"/>
      <c r="E102" s="30"/>
      <c r="F102" s="31"/>
    </row>
    <row r="103" spans="1:6" x14ac:dyDescent="0.35">
      <c r="A103" s="32" t="s">
        <v>524</v>
      </c>
      <c r="B103" s="33" t="s">
        <v>531</v>
      </c>
      <c r="C103" s="33" t="s">
        <v>532</v>
      </c>
      <c r="D103" s="33" t="s">
        <v>533</v>
      </c>
      <c r="E103" s="33" t="s">
        <v>522</v>
      </c>
      <c r="F103" s="34" t="s">
        <v>523</v>
      </c>
    </row>
    <row r="104" spans="1:6" x14ac:dyDescent="0.35">
      <c r="A104" s="19" t="s">
        <v>525</v>
      </c>
      <c r="B104" s="20">
        <v>74</v>
      </c>
      <c r="C104" s="20">
        <v>0</v>
      </c>
      <c r="D104" s="20">
        <v>0</v>
      </c>
      <c r="E104" s="20">
        <f>SUM(B104:D104)</f>
        <v>74</v>
      </c>
      <c r="F104" s="21">
        <f>$E104/$E109</f>
        <v>0.43274853801169588</v>
      </c>
    </row>
    <row r="105" spans="1:6" x14ac:dyDescent="0.35">
      <c r="A105" s="22" t="s">
        <v>526</v>
      </c>
      <c r="B105" s="2">
        <v>30</v>
      </c>
      <c r="C105" s="2">
        <v>0</v>
      </c>
      <c r="D105" s="2">
        <v>0</v>
      </c>
      <c r="E105" s="2">
        <f t="shared" ref="E105:E108" si="35">SUM(B105:D105)</f>
        <v>30</v>
      </c>
      <c r="F105" s="23">
        <f>$E105/$E109</f>
        <v>0.17543859649122806</v>
      </c>
    </row>
    <row r="106" spans="1:6" x14ac:dyDescent="0.35">
      <c r="A106" s="22" t="s">
        <v>527</v>
      </c>
      <c r="B106" s="2">
        <v>23</v>
      </c>
      <c r="C106" s="2">
        <v>0</v>
      </c>
      <c r="D106" s="2">
        <v>0</v>
      </c>
      <c r="E106" s="2">
        <f t="shared" si="35"/>
        <v>23</v>
      </c>
      <c r="F106" s="23">
        <f>$E106/$E109</f>
        <v>0.13450292397660818</v>
      </c>
    </row>
    <row r="107" spans="1:6" x14ac:dyDescent="0.35">
      <c r="A107" s="22" t="s">
        <v>528</v>
      </c>
      <c r="B107" s="2">
        <v>16</v>
      </c>
      <c r="C107" s="2">
        <v>0</v>
      </c>
      <c r="D107" s="2">
        <v>1</v>
      </c>
      <c r="E107" s="2">
        <f t="shared" si="35"/>
        <v>17</v>
      </c>
      <c r="F107" s="23">
        <f>$E107/$E109</f>
        <v>9.9415204678362568E-2</v>
      </c>
    </row>
    <row r="108" spans="1:6" x14ac:dyDescent="0.35">
      <c r="A108" s="24" t="s">
        <v>529</v>
      </c>
      <c r="B108" s="25">
        <v>13</v>
      </c>
      <c r="C108" s="25">
        <v>0</v>
      </c>
      <c r="D108" s="25">
        <v>14</v>
      </c>
      <c r="E108" s="25">
        <f t="shared" si="35"/>
        <v>27</v>
      </c>
      <c r="F108" s="26">
        <f>$E108/$E109</f>
        <v>0.15789473684210525</v>
      </c>
    </row>
    <row r="109" spans="1:6" x14ac:dyDescent="0.35">
      <c r="A109" s="35" t="s">
        <v>522</v>
      </c>
      <c r="B109" s="36">
        <f>SUM(B104:B108)</f>
        <v>156</v>
      </c>
      <c r="C109" s="36">
        <f t="shared" ref="C109:E109" si="36">SUM(C104:C108)</f>
        <v>0</v>
      </c>
      <c r="D109" s="36">
        <f t="shared" si="36"/>
        <v>15</v>
      </c>
      <c r="E109" s="37">
        <f t="shared" si="36"/>
        <v>171</v>
      </c>
      <c r="F109" s="38">
        <f>SUM(F104:F108)</f>
        <v>1</v>
      </c>
    </row>
    <row r="110" spans="1:6" x14ac:dyDescent="0.35">
      <c r="A110" s="2" t="s">
        <v>523</v>
      </c>
      <c r="B110" s="27">
        <f>$B109/$E109</f>
        <v>0.91228070175438591</v>
      </c>
      <c r="C110" s="27">
        <f>$C109/$E109</f>
        <v>0</v>
      </c>
      <c r="D110" s="27">
        <f>$D109/$E109</f>
        <v>8.771929824561403E-2</v>
      </c>
      <c r="E110" s="27">
        <f>SUM(B110:D110)</f>
        <v>1</v>
      </c>
      <c r="F110" s="27"/>
    </row>
    <row r="112" spans="1:6" x14ac:dyDescent="0.35">
      <c r="A112" s="28" t="s">
        <v>550</v>
      </c>
      <c r="B112" s="29" t="s">
        <v>534</v>
      </c>
      <c r="C112" s="30"/>
      <c r="D112" s="30"/>
      <c r="E112" s="30"/>
      <c r="F112" s="31"/>
    </row>
    <row r="113" spans="1:6" x14ac:dyDescent="0.35">
      <c r="A113" s="32" t="s">
        <v>524</v>
      </c>
      <c r="B113" s="33" t="s">
        <v>531</v>
      </c>
      <c r="C113" s="33" t="s">
        <v>532</v>
      </c>
      <c r="D113" s="33" t="s">
        <v>533</v>
      </c>
      <c r="E113" s="33" t="s">
        <v>522</v>
      </c>
      <c r="F113" s="34" t="s">
        <v>523</v>
      </c>
    </row>
    <row r="114" spans="1:6" x14ac:dyDescent="0.35">
      <c r="A114" s="19" t="s">
        <v>525</v>
      </c>
      <c r="B114" s="20">
        <v>57</v>
      </c>
      <c r="C114" s="20">
        <v>0</v>
      </c>
      <c r="D114" s="20">
        <v>0</v>
      </c>
      <c r="E114" s="20">
        <f>SUM(B114:D114)</f>
        <v>57</v>
      </c>
      <c r="F114" s="21">
        <f>$E114/$E119</f>
        <v>0.42857142857142855</v>
      </c>
    </row>
    <row r="115" spans="1:6" x14ac:dyDescent="0.35">
      <c r="A115" s="22" t="s">
        <v>526</v>
      </c>
      <c r="B115" s="2">
        <v>23</v>
      </c>
      <c r="C115" s="2">
        <v>0</v>
      </c>
      <c r="D115" s="2">
        <v>0</v>
      </c>
      <c r="E115" s="2">
        <f t="shared" ref="E115:E118" si="37">SUM(B115:D115)</f>
        <v>23</v>
      </c>
      <c r="F115" s="23">
        <f>$E115/$E119</f>
        <v>0.17293233082706766</v>
      </c>
    </row>
    <row r="116" spans="1:6" x14ac:dyDescent="0.35">
      <c r="A116" s="22" t="s">
        <v>527</v>
      </c>
      <c r="B116" s="2">
        <v>18</v>
      </c>
      <c r="C116" s="2">
        <v>0</v>
      </c>
      <c r="D116" s="2">
        <v>0</v>
      </c>
      <c r="E116" s="2">
        <f t="shared" si="37"/>
        <v>18</v>
      </c>
      <c r="F116" s="23">
        <f>$E116/$E119</f>
        <v>0.13533834586466165</v>
      </c>
    </row>
    <row r="117" spans="1:6" x14ac:dyDescent="0.35">
      <c r="A117" s="22" t="s">
        <v>528</v>
      </c>
      <c r="B117" s="2">
        <v>12</v>
      </c>
      <c r="C117" s="2">
        <v>0</v>
      </c>
      <c r="D117" s="2">
        <v>1</v>
      </c>
      <c r="E117" s="2">
        <f t="shared" si="37"/>
        <v>13</v>
      </c>
      <c r="F117" s="23">
        <f>$E117/$E119</f>
        <v>9.7744360902255634E-2</v>
      </c>
    </row>
    <row r="118" spans="1:6" x14ac:dyDescent="0.35">
      <c r="A118" s="24" t="s">
        <v>529</v>
      </c>
      <c r="B118" s="25">
        <v>10</v>
      </c>
      <c r="C118" s="25">
        <v>0</v>
      </c>
      <c r="D118" s="25">
        <v>12</v>
      </c>
      <c r="E118" s="25">
        <f t="shared" si="37"/>
        <v>22</v>
      </c>
      <c r="F118" s="26">
        <f>$E118/$E119</f>
        <v>0.16541353383458646</v>
      </c>
    </row>
    <row r="119" spans="1:6" x14ac:dyDescent="0.35">
      <c r="A119" s="35" t="s">
        <v>522</v>
      </c>
      <c r="B119" s="36">
        <f>SUM(B114:B118)</f>
        <v>120</v>
      </c>
      <c r="C119" s="36">
        <f t="shared" ref="C119:E119" si="38">SUM(C114:C118)</f>
        <v>0</v>
      </c>
      <c r="D119" s="36">
        <f t="shared" si="38"/>
        <v>13</v>
      </c>
      <c r="E119" s="37">
        <f t="shared" si="38"/>
        <v>133</v>
      </c>
      <c r="F119" s="38">
        <f>SUM(F114:F118)</f>
        <v>0.99999999999999989</v>
      </c>
    </row>
    <row r="120" spans="1:6" x14ac:dyDescent="0.35">
      <c r="A120" s="2" t="s">
        <v>523</v>
      </c>
      <c r="B120" s="27">
        <f>$B119/$E119</f>
        <v>0.90225563909774431</v>
      </c>
      <c r="C120" s="27">
        <f>$C119/$E119</f>
        <v>0</v>
      </c>
      <c r="D120" s="27">
        <f>$D119/$E119</f>
        <v>9.7744360902255634E-2</v>
      </c>
      <c r="E120" s="27">
        <f>SUM(B120:D120)</f>
        <v>1</v>
      </c>
      <c r="F120" s="27"/>
    </row>
    <row r="122" spans="1:6" x14ac:dyDescent="0.35">
      <c r="A122" s="28" t="s">
        <v>551</v>
      </c>
      <c r="B122" s="29" t="s">
        <v>534</v>
      </c>
      <c r="C122" s="30"/>
      <c r="D122" s="30"/>
      <c r="E122" s="30"/>
      <c r="F122" s="31"/>
    </row>
    <row r="123" spans="1:6" x14ac:dyDescent="0.35">
      <c r="A123" s="32" t="s">
        <v>524</v>
      </c>
      <c r="B123" s="33" t="s">
        <v>531</v>
      </c>
      <c r="C123" s="33" t="s">
        <v>532</v>
      </c>
      <c r="D123" s="33" t="s">
        <v>533</v>
      </c>
      <c r="E123" s="33" t="s">
        <v>522</v>
      </c>
      <c r="F123" s="34" t="s">
        <v>523</v>
      </c>
    </row>
    <row r="124" spans="1:6" x14ac:dyDescent="0.35">
      <c r="A124" s="19" t="s">
        <v>525</v>
      </c>
      <c r="B124" s="20">
        <v>8</v>
      </c>
      <c r="C124" s="20">
        <v>0</v>
      </c>
      <c r="D124" s="20">
        <v>0</v>
      </c>
      <c r="E124" s="20">
        <f>SUM(B124:D124)</f>
        <v>8</v>
      </c>
      <c r="F124" s="21">
        <f>$E124/$E129</f>
        <v>0.24242424242424243</v>
      </c>
    </row>
    <row r="125" spans="1:6" x14ac:dyDescent="0.35">
      <c r="A125" s="22" t="s">
        <v>526</v>
      </c>
      <c r="B125" s="2">
        <v>4</v>
      </c>
      <c r="C125" s="2">
        <v>0</v>
      </c>
      <c r="D125" s="2">
        <v>0</v>
      </c>
      <c r="E125" s="2">
        <f t="shared" ref="E125:E128" si="39">SUM(B125:D125)</f>
        <v>4</v>
      </c>
      <c r="F125" s="23">
        <f>$E125/$E129</f>
        <v>0.12121212121212122</v>
      </c>
    </row>
    <row r="126" spans="1:6" x14ac:dyDescent="0.35">
      <c r="A126" s="22" t="s">
        <v>527</v>
      </c>
      <c r="B126" s="2">
        <v>3</v>
      </c>
      <c r="C126" s="2">
        <v>0</v>
      </c>
      <c r="D126" s="2">
        <v>0</v>
      </c>
      <c r="E126" s="2">
        <f t="shared" si="39"/>
        <v>3</v>
      </c>
      <c r="F126" s="23">
        <f>$E126/$E129</f>
        <v>9.0909090909090912E-2</v>
      </c>
    </row>
    <row r="127" spans="1:6" x14ac:dyDescent="0.35">
      <c r="A127" s="22" t="s">
        <v>528</v>
      </c>
      <c r="B127" s="2">
        <v>2</v>
      </c>
      <c r="C127" s="2">
        <v>0</v>
      </c>
      <c r="D127" s="2">
        <v>1</v>
      </c>
      <c r="E127" s="2">
        <f t="shared" si="39"/>
        <v>3</v>
      </c>
      <c r="F127" s="23">
        <f>$E127/$E129</f>
        <v>9.0909090909090912E-2</v>
      </c>
    </row>
    <row r="128" spans="1:6" x14ac:dyDescent="0.35">
      <c r="A128" s="24" t="s">
        <v>529</v>
      </c>
      <c r="B128" s="25">
        <v>2</v>
      </c>
      <c r="C128" s="25">
        <v>0</v>
      </c>
      <c r="D128" s="25">
        <v>13</v>
      </c>
      <c r="E128" s="25">
        <f t="shared" si="39"/>
        <v>15</v>
      </c>
      <c r="F128" s="26">
        <f>$E128/$E129</f>
        <v>0.45454545454545453</v>
      </c>
    </row>
    <row r="129" spans="1:6" x14ac:dyDescent="0.35">
      <c r="A129" s="35" t="s">
        <v>522</v>
      </c>
      <c r="B129" s="36">
        <f>SUM(B124:B128)</f>
        <v>19</v>
      </c>
      <c r="C129" s="36">
        <f t="shared" ref="C129:E129" si="40">SUM(C124:C128)</f>
        <v>0</v>
      </c>
      <c r="D129" s="36">
        <f t="shared" si="40"/>
        <v>14</v>
      </c>
      <c r="E129" s="37">
        <f t="shared" si="40"/>
        <v>33</v>
      </c>
      <c r="F129" s="38">
        <f>SUM(F124:F128)</f>
        <v>1</v>
      </c>
    </row>
    <row r="130" spans="1:6" x14ac:dyDescent="0.35">
      <c r="A130" s="2" t="s">
        <v>523</v>
      </c>
      <c r="B130" s="27">
        <f>$B129/$E129</f>
        <v>0.5757575757575758</v>
      </c>
      <c r="C130" s="27">
        <f>$C129/$E129</f>
        <v>0</v>
      </c>
      <c r="D130" s="27">
        <f>$D129/$E129</f>
        <v>0.42424242424242425</v>
      </c>
      <c r="E130" s="27">
        <f>SUM(B130:D130)</f>
        <v>1</v>
      </c>
      <c r="F130" s="27"/>
    </row>
    <row r="132" spans="1:6" x14ac:dyDescent="0.35">
      <c r="A132" s="28" t="s">
        <v>552</v>
      </c>
      <c r="B132" s="29" t="s">
        <v>534</v>
      </c>
      <c r="C132" s="30"/>
      <c r="D132" s="30"/>
      <c r="E132" s="30"/>
      <c r="F132" s="31"/>
    </row>
    <row r="133" spans="1:6" x14ac:dyDescent="0.35">
      <c r="A133" s="32" t="s">
        <v>524</v>
      </c>
      <c r="B133" s="33" t="s">
        <v>531</v>
      </c>
      <c r="C133" s="33" t="s">
        <v>532</v>
      </c>
      <c r="D133" s="33" t="s">
        <v>533</v>
      </c>
      <c r="E133" s="33" t="s">
        <v>522</v>
      </c>
      <c r="F133" s="34" t="s">
        <v>523</v>
      </c>
    </row>
    <row r="134" spans="1:6" x14ac:dyDescent="0.35">
      <c r="A134" s="19" t="s">
        <v>525</v>
      </c>
      <c r="B134" s="20">
        <v>82</v>
      </c>
      <c r="C134" s="20">
        <v>0</v>
      </c>
      <c r="D134" s="20">
        <v>0</v>
      </c>
      <c r="E134" s="20">
        <f>SUM(B134:D134)</f>
        <v>82</v>
      </c>
      <c r="F134" s="21">
        <f>$E134/$E139</f>
        <v>0.37614678899082571</v>
      </c>
    </row>
    <row r="135" spans="1:6" x14ac:dyDescent="0.35">
      <c r="A135" s="22" t="s">
        <v>526</v>
      </c>
      <c r="B135" s="2">
        <v>35</v>
      </c>
      <c r="C135" s="2">
        <v>1</v>
      </c>
      <c r="D135" s="2">
        <v>0</v>
      </c>
      <c r="E135" s="2">
        <f t="shared" ref="E135:E138" si="41">SUM(B135:D135)</f>
        <v>36</v>
      </c>
      <c r="F135" s="23">
        <f>$E135/$E139</f>
        <v>0.16513761467889909</v>
      </c>
    </row>
    <row r="136" spans="1:6" x14ac:dyDescent="0.35">
      <c r="A136" s="22" t="s">
        <v>527</v>
      </c>
      <c r="B136" s="2">
        <v>37</v>
      </c>
      <c r="C136" s="2">
        <v>1</v>
      </c>
      <c r="D136" s="2">
        <v>1</v>
      </c>
      <c r="E136" s="2">
        <f t="shared" si="41"/>
        <v>39</v>
      </c>
      <c r="F136" s="23">
        <f>$E136/$E139</f>
        <v>0.17889908256880735</v>
      </c>
    </row>
    <row r="137" spans="1:6" x14ac:dyDescent="0.35">
      <c r="A137" s="22" t="s">
        <v>528</v>
      </c>
      <c r="B137" s="2">
        <v>19</v>
      </c>
      <c r="C137" s="2">
        <v>1</v>
      </c>
      <c r="D137" s="2">
        <v>2</v>
      </c>
      <c r="E137" s="2">
        <f t="shared" si="41"/>
        <v>22</v>
      </c>
      <c r="F137" s="23">
        <f>$E137/$E139</f>
        <v>0.10091743119266056</v>
      </c>
    </row>
    <row r="138" spans="1:6" x14ac:dyDescent="0.35">
      <c r="A138" s="24" t="s">
        <v>529</v>
      </c>
      <c r="B138" s="25">
        <v>15</v>
      </c>
      <c r="C138" s="25">
        <v>1</v>
      </c>
      <c r="D138" s="25">
        <v>23</v>
      </c>
      <c r="E138" s="25">
        <f t="shared" si="41"/>
        <v>39</v>
      </c>
      <c r="F138" s="26">
        <f>$E138/$E139</f>
        <v>0.17889908256880735</v>
      </c>
    </row>
    <row r="139" spans="1:6" x14ac:dyDescent="0.35">
      <c r="A139" s="35" t="s">
        <v>522</v>
      </c>
      <c r="B139" s="36">
        <f>SUM(B134:B138)</f>
        <v>188</v>
      </c>
      <c r="C139" s="36">
        <f t="shared" ref="C139:E139" si="42">SUM(C134:C138)</f>
        <v>4</v>
      </c>
      <c r="D139" s="36">
        <f t="shared" si="42"/>
        <v>26</v>
      </c>
      <c r="E139" s="37">
        <f t="shared" si="42"/>
        <v>218</v>
      </c>
      <c r="F139" s="38">
        <f>SUM(F134:F138)</f>
        <v>1</v>
      </c>
    </row>
    <row r="140" spans="1:6" x14ac:dyDescent="0.35">
      <c r="A140" s="2" t="s">
        <v>523</v>
      </c>
      <c r="B140" s="27">
        <f>$B139/$E139</f>
        <v>0.86238532110091748</v>
      </c>
      <c r="C140" s="27">
        <f>$C139/$E139</f>
        <v>1.834862385321101E-2</v>
      </c>
      <c r="D140" s="27">
        <f>$D139/$E139</f>
        <v>0.11926605504587157</v>
      </c>
      <c r="E140" s="27">
        <f>SUM(B140:D140)</f>
        <v>1</v>
      </c>
      <c r="F140" s="27"/>
    </row>
    <row r="142" spans="1:6" x14ac:dyDescent="0.35">
      <c r="A142" s="28" t="s">
        <v>553</v>
      </c>
      <c r="B142" s="29" t="s">
        <v>534</v>
      </c>
      <c r="C142" s="30"/>
      <c r="D142" s="30"/>
      <c r="E142" s="30"/>
      <c r="F142" s="31"/>
    </row>
    <row r="143" spans="1:6" x14ac:dyDescent="0.35">
      <c r="A143" s="32" t="s">
        <v>524</v>
      </c>
      <c r="B143" s="33" t="s">
        <v>531</v>
      </c>
      <c r="C143" s="33" t="s">
        <v>532</v>
      </c>
      <c r="D143" s="33" t="s">
        <v>533</v>
      </c>
      <c r="E143" s="33" t="s">
        <v>522</v>
      </c>
      <c r="F143" s="34" t="s">
        <v>523</v>
      </c>
    </row>
    <row r="144" spans="1:6" x14ac:dyDescent="0.35">
      <c r="A144" s="19" t="s">
        <v>525</v>
      </c>
      <c r="B144" s="20">
        <v>38</v>
      </c>
      <c r="C144" s="20">
        <v>3</v>
      </c>
      <c r="D144" s="20">
        <v>0</v>
      </c>
      <c r="E144" s="20">
        <f>SUM(B144:D144)</f>
        <v>41</v>
      </c>
      <c r="F144" s="21">
        <f>$E144/$E149</f>
        <v>0.26282051282051283</v>
      </c>
    </row>
    <row r="145" spans="1:6" x14ac:dyDescent="0.35">
      <c r="A145" s="22" t="s">
        <v>526</v>
      </c>
      <c r="B145" s="2">
        <v>19</v>
      </c>
      <c r="C145" s="2">
        <v>8</v>
      </c>
      <c r="D145" s="2">
        <v>0</v>
      </c>
      <c r="E145" s="2">
        <f t="shared" ref="E145:E148" si="43">SUM(B145:D145)</f>
        <v>27</v>
      </c>
      <c r="F145" s="23">
        <f>$E145/$E149</f>
        <v>0.17307692307692307</v>
      </c>
    </row>
    <row r="146" spans="1:6" x14ac:dyDescent="0.35">
      <c r="A146" s="22" t="s">
        <v>527</v>
      </c>
      <c r="B146" s="2">
        <v>16</v>
      </c>
      <c r="C146" s="2">
        <v>13</v>
      </c>
      <c r="D146" s="2">
        <v>0</v>
      </c>
      <c r="E146" s="2">
        <f t="shared" si="43"/>
        <v>29</v>
      </c>
      <c r="F146" s="23">
        <f>$E146/$E149</f>
        <v>0.1858974358974359</v>
      </c>
    </row>
    <row r="147" spans="1:6" x14ac:dyDescent="0.35">
      <c r="A147" s="22" t="s">
        <v>528</v>
      </c>
      <c r="B147" s="2">
        <v>10</v>
      </c>
      <c r="C147" s="2">
        <v>12</v>
      </c>
      <c r="D147" s="2">
        <v>1</v>
      </c>
      <c r="E147" s="2">
        <f t="shared" si="43"/>
        <v>23</v>
      </c>
      <c r="F147" s="23">
        <f>$E147/$E149</f>
        <v>0.14743589743589744</v>
      </c>
    </row>
    <row r="148" spans="1:6" x14ac:dyDescent="0.35">
      <c r="A148" s="24" t="s">
        <v>529</v>
      </c>
      <c r="B148" s="25">
        <v>11</v>
      </c>
      <c r="C148" s="25">
        <v>14</v>
      </c>
      <c r="D148" s="25">
        <v>11</v>
      </c>
      <c r="E148" s="25">
        <f t="shared" si="43"/>
        <v>36</v>
      </c>
      <c r="F148" s="26">
        <f>$E148/$E149</f>
        <v>0.23076923076923078</v>
      </c>
    </row>
    <row r="149" spans="1:6" x14ac:dyDescent="0.35">
      <c r="A149" s="35" t="s">
        <v>522</v>
      </c>
      <c r="B149" s="36">
        <f>SUM(B144:B148)</f>
        <v>94</v>
      </c>
      <c r="C149" s="36">
        <f t="shared" ref="C149:E149" si="44">SUM(C144:C148)</f>
        <v>50</v>
      </c>
      <c r="D149" s="36">
        <f t="shared" si="44"/>
        <v>12</v>
      </c>
      <c r="E149" s="37">
        <f t="shared" si="44"/>
        <v>156</v>
      </c>
      <c r="F149" s="38">
        <f>SUM(F144:F148)</f>
        <v>1</v>
      </c>
    </row>
    <row r="150" spans="1:6" x14ac:dyDescent="0.35">
      <c r="A150" s="2" t="s">
        <v>523</v>
      </c>
      <c r="B150" s="27">
        <f>$B149/$E149</f>
        <v>0.60256410256410253</v>
      </c>
      <c r="C150" s="27">
        <f>$C149/$E149</f>
        <v>0.32051282051282054</v>
      </c>
      <c r="D150" s="27">
        <f>$D149/$E149</f>
        <v>7.6923076923076927E-2</v>
      </c>
      <c r="E150" s="27">
        <f>SUM(B150:D150)</f>
        <v>1</v>
      </c>
      <c r="F150" s="27"/>
    </row>
    <row r="152" spans="1:6" x14ac:dyDescent="0.35">
      <c r="A152" s="28" t="s">
        <v>554</v>
      </c>
      <c r="B152" s="29" t="s">
        <v>534</v>
      </c>
      <c r="C152" s="30"/>
      <c r="D152" s="30"/>
      <c r="E152" s="30"/>
      <c r="F152" s="31"/>
    </row>
    <row r="153" spans="1:6" x14ac:dyDescent="0.35">
      <c r="A153" s="32" t="s">
        <v>524</v>
      </c>
      <c r="B153" s="33" t="s">
        <v>531</v>
      </c>
      <c r="C153" s="33" t="s">
        <v>532</v>
      </c>
      <c r="D153" s="33" t="s">
        <v>533</v>
      </c>
      <c r="E153" s="33" t="s">
        <v>522</v>
      </c>
      <c r="F153" s="34" t="s">
        <v>523</v>
      </c>
    </row>
    <row r="154" spans="1:6" x14ac:dyDescent="0.35">
      <c r="A154" s="19" t="s">
        <v>525</v>
      </c>
      <c r="B154" s="20">
        <v>91</v>
      </c>
      <c r="C154" s="20">
        <v>8</v>
      </c>
      <c r="D154" s="20">
        <v>0</v>
      </c>
      <c r="E154" s="20">
        <f>SUM(B154:D154)</f>
        <v>99</v>
      </c>
      <c r="F154" s="21">
        <f>$E154/$E159</f>
        <v>0.23741007194244604</v>
      </c>
    </row>
    <row r="155" spans="1:6" x14ac:dyDescent="0.35">
      <c r="A155" s="22" t="s">
        <v>526</v>
      </c>
      <c r="B155" s="2">
        <v>45</v>
      </c>
      <c r="C155" s="2">
        <v>24</v>
      </c>
      <c r="D155" s="2">
        <v>0</v>
      </c>
      <c r="E155" s="2">
        <f t="shared" ref="E155:E158" si="45">SUM(B155:D155)</f>
        <v>69</v>
      </c>
      <c r="F155" s="23">
        <f>$E155/$E159</f>
        <v>0.16546762589928057</v>
      </c>
    </row>
    <row r="156" spans="1:6" x14ac:dyDescent="0.35">
      <c r="A156" s="22" t="s">
        <v>527</v>
      </c>
      <c r="B156" s="2">
        <v>39</v>
      </c>
      <c r="C156" s="2">
        <v>39</v>
      </c>
      <c r="D156" s="2">
        <v>1</v>
      </c>
      <c r="E156" s="2">
        <f t="shared" si="45"/>
        <v>79</v>
      </c>
      <c r="F156" s="23">
        <f>$E156/$E159</f>
        <v>0.18944844124700239</v>
      </c>
    </row>
    <row r="157" spans="1:6" x14ac:dyDescent="0.35">
      <c r="A157" s="22" t="s">
        <v>528</v>
      </c>
      <c r="B157" s="2">
        <v>25</v>
      </c>
      <c r="C157" s="2">
        <v>37</v>
      </c>
      <c r="D157" s="2">
        <v>3</v>
      </c>
      <c r="E157" s="2">
        <f t="shared" si="45"/>
        <v>65</v>
      </c>
      <c r="F157" s="23">
        <f>$E157/$E159</f>
        <v>0.15587529976019185</v>
      </c>
    </row>
    <row r="158" spans="1:6" x14ac:dyDescent="0.35">
      <c r="A158" s="24" t="s">
        <v>529</v>
      </c>
      <c r="B158" s="25">
        <v>27</v>
      </c>
      <c r="C158" s="25">
        <v>44</v>
      </c>
      <c r="D158" s="25">
        <v>34</v>
      </c>
      <c r="E158" s="25">
        <f t="shared" si="45"/>
        <v>105</v>
      </c>
      <c r="F158" s="26">
        <f>$E158/$E159</f>
        <v>0.25179856115107913</v>
      </c>
    </row>
    <row r="159" spans="1:6" x14ac:dyDescent="0.35">
      <c r="A159" s="35" t="s">
        <v>522</v>
      </c>
      <c r="B159" s="36">
        <f>SUM(B154:B158)</f>
        <v>227</v>
      </c>
      <c r="C159" s="36">
        <f t="shared" ref="C159:E159" si="46">SUM(C154:C158)</f>
        <v>152</v>
      </c>
      <c r="D159" s="36">
        <f t="shared" si="46"/>
        <v>38</v>
      </c>
      <c r="E159" s="37">
        <f t="shared" si="46"/>
        <v>417</v>
      </c>
      <c r="F159" s="38">
        <f>SUM(F154:F158)</f>
        <v>1</v>
      </c>
    </row>
    <row r="160" spans="1:6" x14ac:dyDescent="0.35">
      <c r="A160" s="2" t="s">
        <v>523</v>
      </c>
      <c r="B160" s="27">
        <f>$B159/$E159</f>
        <v>0.54436450839328532</v>
      </c>
      <c r="C160" s="27">
        <f>$C159/$E159</f>
        <v>0.36450839328537171</v>
      </c>
      <c r="D160" s="27">
        <f>$D159/$E159</f>
        <v>9.1127098321342928E-2</v>
      </c>
      <c r="E160" s="27">
        <f>SUM(B160:D160)</f>
        <v>0.99999999999999989</v>
      </c>
      <c r="F160" s="27"/>
    </row>
    <row r="162" spans="1:6" x14ac:dyDescent="0.35">
      <c r="A162" s="28" t="s">
        <v>556</v>
      </c>
      <c r="B162" s="29" t="s">
        <v>534</v>
      </c>
      <c r="C162" s="30"/>
      <c r="D162" s="30"/>
      <c r="E162" s="30"/>
      <c r="F162" s="31"/>
    </row>
    <row r="163" spans="1:6" x14ac:dyDescent="0.35">
      <c r="A163" s="32" t="s">
        <v>524</v>
      </c>
      <c r="B163" s="33" t="s">
        <v>531</v>
      </c>
      <c r="C163" s="33" t="s">
        <v>532</v>
      </c>
      <c r="D163" s="33" t="s">
        <v>533</v>
      </c>
      <c r="E163" s="33" t="s">
        <v>522</v>
      </c>
      <c r="F163" s="34" t="s">
        <v>523</v>
      </c>
    </row>
    <row r="164" spans="1:6" x14ac:dyDescent="0.35">
      <c r="A164" s="19" t="s">
        <v>525</v>
      </c>
      <c r="B164" s="20">
        <v>37</v>
      </c>
      <c r="C164" s="20">
        <v>0</v>
      </c>
      <c r="D164" s="20">
        <v>0</v>
      </c>
      <c r="E164" s="20">
        <f>SUM(B164:D164)</f>
        <v>37</v>
      </c>
      <c r="F164" s="21">
        <f>$E164/$E169</f>
        <v>0.35238095238095241</v>
      </c>
    </row>
    <row r="165" spans="1:6" x14ac:dyDescent="0.35">
      <c r="A165" s="22" t="s">
        <v>526</v>
      </c>
      <c r="B165" s="2">
        <v>16</v>
      </c>
      <c r="C165" s="2">
        <v>0</v>
      </c>
      <c r="D165" s="2">
        <v>0</v>
      </c>
      <c r="E165" s="2">
        <f t="shared" ref="E165:E168" si="47">SUM(B165:D165)</f>
        <v>16</v>
      </c>
      <c r="F165" s="23">
        <f>$E165/$E169</f>
        <v>0.15238095238095239</v>
      </c>
    </row>
    <row r="166" spans="1:6" x14ac:dyDescent="0.35">
      <c r="A166" s="22" t="s">
        <v>527</v>
      </c>
      <c r="B166" s="2">
        <v>17</v>
      </c>
      <c r="C166" s="2">
        <v>1</v>
      </c>
      <c r="D166" s="2">
        <v>1</v>
      </c>
      <c r="E166" s="2">
        <f t="shared" si="47"/>
        <v>19</v>
      </c>
      <c r="F166" s="23">
        <f>$E166/$E169</f>
        <v>0.18095238095238095</v>
      </c>
    </row>
    <row r="167" spans="1:6" x14ac:dyDescent="0.35">
      <c r="A167" s="22" t="s">
        <v>528</v>
      </c>
      <c r="B167" s="2">
        <v>9</v>
      </c>
      <c r="C167" s="2">
        <v>0</v>
      </c>
      <c r="D167" s="2">
        <v>1</v>
      </c>
      <c r="E167" s="2">
        <f t="shared" si="47"/>
        <v>10</v>
      </c>
      <c r="F167" s="23">
        <f>$E167/$E169</f>
        <v>9.5238095238095233E-2</v>
      </c>
    </row>
    <row r="168" spans="1:6" x14ac:dyDescent="0.35">
      <c r="A168" s="24" t="s">
        <v>529</v>
      </c>
      <c r="B168" s="25">
        <v>7</v>
      </c>
      <c r="C168" s="25">
        <v>0</v>
      </c>
      <c r="D168" s="25">
        <v>16</v>
      </c>
      <c r="E168" s="25">
        <f t="shared" si="47"/>
        <v>23</v>
      </c>
      <c r="F168" s="26">
        <f>$E168/$E169</f>
        <v>0.21904761904761905</v>
      </c>
    </row>
    <row r="169" spans="1:6" x14ac:dyDescent="0.35">
      <c r="A169" s="35" t="s">
        <v>522</v>
      </c>
      <c r="B169" s="36">
        <f>SUM(B164:B168)</f>
        <v>86</v>
      </c>
      <c r="C169" s="36">
        <f t="shared" ref="C169:E169" si="48">SUM(C164:C168)</f>
        <v>1</v>
      </c>
      <c r="D169" s="36">
        <f t="shared" si="48"/>
        <v>18</v>
      </c>
      <c r="E169" s="37">
        <f t="shared" si="48"/>
        <v>105</v>
      </c>
      <c r="F169" s="38">
        <f>SUM(F164:F168)</f>
        <v>1</v>
      </c>
    </row>
    <row r="170" spans="1:6" x14ac:dyDescent="0.35">
      <c r="A170" s="2" t="s">
        <v>523</v>
      </c>
      <c r="B170" s="27">
        <f>$B169/$E169</f>
        <v>0.81904761904761902</v>
      </c>
      <c r="C170" s="27">
        <f>$C169/$E169</f>
        <v>9.5238095238095247E-3</v>
      </c>
      <c r="D170" s="27">
        <f>$D169/$E169</f>
        <v>0.17142857142857143</v>
      </c>
      <c r="E170" s="27">
        <f>SUM(B170:D170)</f>
        <v>1</v>
      </c>
      <c r="F170" s="27"/>
    </row>
    <row r="172" spans="1:6" x14ac:dyDescent="0.35">
      <c r="A172" s="28" t="s">
        <v>557</v>
      </c>
      <c r="B172" s="29" t="s">
        <v>534</v>
      </c>
      <c r="C172" s="30"/>
      <c r="D172" s="30"/>
      <c r="E172" s="30"/>
      <c r="F172" s="31"/>
    </row>
    <row r="173" spans="1:6" x14ac:dyDescent="0.35">
      <c r="A173" s="32" t="s">
        <v>524</v>
      </c>
      <c r="B173" s="33" t="s">
        <v>531</v>
      </c>
      <c r="C173" s="33" t="s">
        <v>532</v>
      </c>
      <c r="D173" s="33" t="s">
        <v>533</v>
      </c>
      <c r="E173" s="33" t="s">
        <v>522</v>
      </c>
      <c r="F173" s="34" t="s">
        <v>523</v>
      </c>
    </row>
    <row r="174" spans="1:6" x14ac:dyDescent="0.35">
      <c r="A174" s="19" t="s">
        <v>525</v>
      </c>
      <c r="B174" s="20">
        <v>248</v>
      </c>
      <c r="C174" s="20">
        <v>14</v>
      </c>
      <c r="D174" s="20">
        <v>0</v>
      </c>
      <c r="E174" s="20">
        <f>SUM(B174:D174)</f>
        <v>262</v>
      </c>
      <c r="F174" s="21">
        <f>$E174/$E179</f>
        <v>0.27578947368421053</v>
      </c>
    </row>
    <row r="175" spans="1:6" x14ac:dyDescent="0.35">
      <c r="A175" s="22" t="s">
        <v>526</v>
      </c>
      <c r="B175" s="2">
        <v>123</v>
      </c>
      <c r="C175" s="2">
        <v>42</v>
      </c>
      <c r="D175" s="2">
        <v>0</v>
      </c>
      <c r="E175" s="2">
        <f t="shared" ref="E175:E178" si="49">SUM(B175:D175)</f>
        <v>165</v>
      </c>
      <c r="F175" s="23">
        <f>$E175/$E179</f>
        <v>0.1736842105263158</v>
      </c>
    </row>
    <row r="176" spans="1:6" x14ac:dyDescent="0.35">
      <c r="A176" s="22" t="s">
        <v>527</v>
      </c>
      <c r="B176" s="2">
        <v>105</v>
      </c>
      <c r="C176" s="2">
        <v>69</v>
      </c>
      <c r="D176" s="2">
        <v>2</v>
      </c>
      <c r="E176" s="2">
        <f t="shared" si="49"/>
        <v>176</v>
      </c>
      <c r="F176" s="23">
        <f>$E176/$E179</f>
        <v>0.18526315789473685</v>
      </c>
    </row>
    <row r="177" spans="1:6" x14ac:dyDescent="0.35">
      <c r="A177" s="22" t="s">
        <v>528</v>
      </c>
      <c r="B177" s="2">
        <v>67</v>
      </c>
      <c r="C177" s="2">
        <v>65</v>
      </c>
      <c r="D177" s="2">
        <v>5</v>
      </c>
      <c r="E177" s="2">
        <f t="shared" si="49"/>
        <v>137</v>
      </c>
      <c r="F177" s="23">
        <f>$E177/$E179</f>
        <v>0.14421052631578948</v>
      </c>
    </row>
    <row r="178" spans="1:6" x14ac:dyDescent="0.35">
      <c r="A178" s="24" t="s">
        <v>529</v>
      </c>
      <c r="B178" s="25">
        <v>74</v>
      </c>
      <c r="C178" s="25">
        <v>77</v>
      </c>
      <c r="D178" s="25">
        <v>59</v>
      </c>
      <c r="E178" s="25">
        <f t="shared" si="49"/>
        <v>210</v>
      </c>
      <c r="F178" s="26">
        <f>$E178/$E179</f>
        <v>0.22105263157894736</v>
      </c>
    </row>
    <row r="179" spans="1:6" x14ac:dyDescent="0.35">
      <c r="A179" s="35" t="s">
        <v>522</v>
      </c>
      <c r="B179" s="36">
        <f>SUM(B174:B178)</f>
        <v>617</v>
      </c>
      <c r="C179" s="36">
        <f t="shared" ref="C179:E179" si="50">SUM(C174:C178)</f>
        <v>267</v>
      </c>
      <c r="D179" s="36">
        <f t="shared" si="50"/>
        <v>66</v>
      </c>
      <c r="E179" s="37">
        <f t="shared" si="50"/>
        <v>950</v>
      </c>
      <c r="F179" s="38">
        <f>SUM(F174:F178)</f>
        <v>1</v>
      </c>
    </row>
    <row r="180" spans="1:6" x14ac:dyDescent="0.35">
      <c r="A180" s="2" t="s">
        <v>523</v>
      </c>
      <c r="B180" s="27">
        <f>$B179/$E179</f>
        <v>0.64947368421052631</v>
      </c>
      <c r="C180" s="27">
        <f>$C179/$E179</f>
        <v>0.28105263157894739</v>
      </c>
      <c r="D180" s="27">
        <f>$D179/$E179</f>
        <v>6.9473684210526312E-2</v>
      </c>
      <c r="E180" s="27">
        <f>SUM(B180:D180)</f>
        <v>1</v>
      </c>
      <c r="F180" s="27"/>
    </row>
    <row r="182" spans="1:6" x14ac:dyDescent="0.35">
      <c r="A182" s="28" t="s">
        <v>558</v>
      </c>
      <c r="B182" s="29" t="s">
        <v>534</v>
      </c>
      <c r="C182" s="30"/>
      <c r="D182" s="30"/>
      <c r="E182" s="30"/>
      <c r="F182" s="31"/>
    </row>
    <row r="183" spans="1:6" x14ac:dyDescent="0.35">
      <c r="A183" s="32" t="s">
        <v>524</v>
      </c>
      <c r="B183" s="33" t="s">
        <v>531</v>
      </c>
      <c r="C183" s="33" t="s">
        <v>532</v>
      </c>
      <c r="D183" s="33" t="s">
        <v>533</v>
      </c>
      <c r="E183" s="33" t="s">
        <v>522</v>
      </c>
      <c r="F183" s="34" t="s">
        <v>523</v>
      </c>
    </row>
    <row r="184" spans="1:6" x14ac:dyDescent="0.35">
      <c r="A184" s="19" t="s">
        <v>525</v>
      </c>
      <c r="B184" s="20">
        <v>133</v>
      </c>
      <c r="C184" s="20">
        <v>1</v>
      </c>
      <c r="D184" s="20">
        <v>0</v>
      </c>
      <c r="E184" s="20">
        <f>SUM(B184:D184)</f>
        <v>134</v>
      </c>
      <c r="F184" s="21">
        <f>$E184/$E189</f>
        <v>0.34183673469387754</v>
      </c>
    </row>
    <row r="185" spans="1:6" x14ac:dyDescent="0.35">
      <c r="A185" s="22" t="s">
        <v>526</v>
      </c>
      <c r="B185" s="2">
        <v>58</v>
      </c>
      <c r="C185" s="2">
        <v>2</v>
      </c>
      <c r="D185" s="2">
        <v>0</v>
      </c>
      <c r="E185" s="2">
        <f t="shared" ref="E185:E188" si="51">SUM(B185:D185)</f>
        <v>60</v>
      </c>
      <c r="F185" s="23">
        <f>$E185/$E189</f>
        <v>0.15306122448979592</v>
      </c>
    </row>
    <row r="186" spans="1:6" x14ac:dyDescent="0.35">
      <c r="A186" s="22" t="s">
        <v>527</v>
      </c>
      <c r="B186" s="2">
        <v>60</v>
      </c>
      <c r="C186" s="2">
        <v>3</v>
      </c>
      <c r="D186" s="2">
        <v>2</v>
      </c>
      <c r="E186" s="2">
        <f t="shared" si="51"/>
        <v>65</v>
      </c>
      <c r="F186" s="23">
        <f>$E186/$E189</f>
        <v>0.16581632653061223</v>
      </c>
    </row>
    <row r="187" spans="1:6" x14ac:dyDescent="0.35">
      <c r="A187" s="22" t="s">
        <v>528</v>
      </c>
      <c r="B187" s="2">
        <v>31</v>
      </c>
      <c r="C187" s="2">
        <v>2</v>
      </c>
      <c r="D187" s="2">
        <v>6</v>
      </c>
      <c r="E187" s="2">
        <f t="shared" si="51"/>
        <v>39</v>
      </c>
      <c r="F187" s="23">
        <f>$E187/$E189</f>
        <v>9.9489795918367346E-2</v>
      </c>
    </row>
    <row r="188" spans="1:6" x14ac:dyDescent="0.35">
      <c r="A188" s="24" t="s">
        <v>529</v>
      </c>
      <c r="B188" s="25">
        <v>24</v>
      </c>
      <c r="C188" s="25">
        <v>2</v>
      </c>
      <c r="D188" s="25">
        <v>68</v>
      </c>
      <c r="E188" s="25">
        <f t="shared" si="51"/>
        <v>94</v>
      </c>
      <c r="F188" s="26">
        <f>$E188/$E189</f>
        <v>0.23979591836734693</v>
      </c>
    </row>
    <row r="189" spans="1:6" x14ac:dyDescent="0.35">
      <c r="A189" s="35" t="s">
        <v>522</v>
      </c>
      <c r="B189" s="36">
        <f>SUM(B184:B188)</f>
        <v>306</v>
      </c>
      <c r="C189" s="36">
        <f t="shared" ref="C189:E189" si="52">SUM(C184:C188)</f>
        <v>10</v>
      </c>
      <c r="D189" s="36">
        <f t="shared" si="52"/>
        <v>76</v>
      </c>
      <c r="E189" s="37">
        <f t="shared" si="52"/>
        <v>392</v>
      </c>
      <c r="F189" s="38">
        <f>SUM(F184:F188)</f>
        <v>1</v>
      </c>
    </row>
    <row r="190" spans="1:6" x14ac:dyDescent="0.35">
      <c r="A190" s="2" t="s">
        <v>523</v>
      </c>
      <c r="B190" s="27">
        <f>$B189/$E189</f>
        <v>0.78061224489795922</v>
      </c>
      <c r="C190" s="27">
        <f>$C189/$E189</f>
        <v>2.5510204081632654E-2</v>
      </c>
      <c r="D190" s="27">
        <f>$D189/$E189</f>
        <v>0.19387755102040816</v>
      </c>
      <c r="E190" s="27">
        <f>SUM(B190:D190)</f>
        <v>1</v>
      </c>
      <c r="F190" s="27"/>
    </row>
    <row r="192" spans="1:6" x14ac:dyDescent="0.35">
      <c r="A192" s="28" t="s">
        <v>559</v>
      </c>
      <c r="B192" s="29" t="s">
        <v>534</v>
      </c>
      <c r="C192" s="30"/>
      <c r="D192" s="30"/>
      <c r="E192" s="30"/>
      <c r="F192" s="31"/>
    </row>
    <row r="193" spans="1:6" x14ac:dyDescent="0.35">
      <c r="A193" s="32" t="s">
        <v>524</v>
      </c>
      <c r="B193" s="33" t="s">
        <v>531</v>
      </c>
      <c r="C193" s="33" t="s">
        <v>532</v>
      </c>
      <c r="D193" s="33" t="s">
        <v>533</v>
      </c>
      <c r="E193" s="33" t="s">
        <v>522</v>
      </c>
      <c r="F193" s="34" t="s">
        <v>523</v>
      </c>
    </row>
    <row r="194" spans="1:6" x14ac:dyDescent="0.35">
      <c r="A194" s="19" t="s">
        <v>525</v>
      </c>
      <c r="B194" s="20">
        <v>99</v>
      </c>
      <c r="C194" s="20">
        <v>0</v>
      </c>
      <c r="D194" s="20">
        <v>0</v>
      </c>
      <c r="E194" s="20">
        <f>SUM(B194:D194)</f>
        <v>99</v>
      </c>
      <c r="F194" s="21">
        <f>$E194/$E199</f>
        <v>0.36531365313653136</v>
      </c>
    </row>
    <row r="195" spans="1:6" x14ac:dyDescent="0.35">
      <c r="A195" s="22" t="s">
        <v>526</v>
      </c>
      <c r="B195" s="2">
        <v>43</v>
      </c>
      <c r="C195" s="2">
        <v>1</v>
      </c>
      <c r="D195" s="2">
        <v>0</v>
      </c>
      <c r="E195" s="2">
        <f t="shared" ref="E195:E198" si="53">SUM(B195:D195)</f>
        <v>44</v>
      </c>
      <c r="F195" s="23">
        <f>$E195/$E199</f>
        <v>0.16236162361623616</v>
      </c>
    </row>
    <row r="196" spans="1:6" x14ac:dyDescent="0.35">
      <c r="A196" s="22" t="s">
        <v>527</v>
      </c>
      <c r="B196" s="2">
        <v>45</v>
      </c>
      <c r="C196" s="2">
        <v>2</v>
      </c>
      <c r="D196" s="2">
        <v>1</v>
      </c>
      <c r="E196" s="2">
        <f t="shared" si="53"/>
        <v>48</v>
      </c>
      <c r="F196" s="23">
        <f>$E196/$E199</f>
        <v>0.17712177121771217</v>
      </c>
    </row>
    <row r="197" spans="1:6" x14ac:dyDescent="0.35">
      <c r="A197" s="22" t="s">
        <v>528</v>
      </c>
      <c r="B197" s="2">
        <v>23</v>
      </c>
      <c r="C197" s="2">
        <v>1</v>
      </c>
      <c r="D197" s="2">
        <v>3</v>
      </c>
      <c r="E197" s="2">
        <f t="shared" si="53"/>
        <v>27</v>
      </c>
      <c r="F197" s="23">
        <f>$E197/$E199</f>
        <v>9.9630996309963096E-2</v>
      </c>
    </row>
    <row r="198" spans="1:6" x14ac:dyDescent="0.35">
      <c r="A198" s="24" t="s">
        <v>529</v>
      </c>
      <c r="B198" s="25">
        <v>18</v>
      </c>
      <c r="C198" s="25">
        <v>1</v>
      </c>
      <c r="D198" s="25">
        <v>34</v>
      </c>
      <c r="E198" s="25">
        <f t="shared" si="53"/>
        <v>53</v>
      </c>
      <c r="F198" s="26">
        <f>$E198/$E199</f>
        <v>0.19557195571955718</v>
      </c>
    </row>
    <row r="199" spans="1:6" x14ac:dyDescent="0.35">
      <c r="A199" s="35" t="s">
        <v>522</v>
      </c>
      <c r="B199" s="36">
        <f>SUM(B194:B198)</f>
        <v>228</v>
      </c>
      <c r="C199" s="36">
        <f t="shared" ref="C199:E199" si="54">SUM(C194:C198)</f>
        <v>5</v>
      </c>
      <c r="D199" s="36">
        <f t="shared" si="54"/>
        <v>38</v>
      </c>
      <c r="E199" s="37">
        <f t="shared" si="54"/>
        <v>271</v>
      </c>
      <c r="F199" s="38">
        <f>SUM(F194:F198)</f>
        <v>1</v>
      </c>
    </row>
    <row r="200" spans="1:6" x14ac:dyDescent="0.35">
      <c r="A200" s="2" t="s">
        <v>523</v>
      </c>
      <c r="B200" s="27">
        <f>$B199/$E199</f>
        <v>0.84132841328413288</v>
      </c>
      <c r="C200" s="27">
        <f>$C199/$E199</f>
        <v>1.8450184501845018E-2</v>
      </c>
      <c r="D200" s="27">
        <f>$D199/$E199</f>
        <v>0.14022140221402213</v>
      </c>
      <c r="E200" s="27">
        <f>SUM(B200:D200)</f>
        <v>1</v>
      </c>
      <c r="F200" s="27"/>
    </row>
    <row r="202" spans="1:6" x14ac:dyDescent="0.35">
      <c r="A202" s="28" t="s">
        <v>560</v>
      </c>
      <c r="B202" s="29" t="s">
        <v>534</v>
      </c>
      <c r="C202" s="30"/>
      <c r="D202" s="30"/>
      <c r="E202" s="30"/>
      <c r="F202" s="31"/>
    </row>
    <row r="203" spans="1:6" x14ac:dyDescent="0.35">
      <c r="A203" s="32" t="s">
        <v>524</v>
      </c>
      <c r="B203" s="33" t="s">
        <v>531</v>
      </c>
      <c r="C203" s="33" t="s">
        <v>532</v>
      </c>
      <c r="D203" s="33" t="s">
        <v>533</v>
      </c>
      <c r="E203" s="33" t="s">
        <v>522</v>
      </c>
      <c r="F203" s="34" t="s">
        <v>523</v>
      </c>
    </row>
    <row r="204" spans="1:6" x14ac:dyDescent="0.35">
      <c r="A204" s="19" t="s">
        <v>525</v>
      </c>
      <c r="B204" s="20">
        <v>90</v>
      </c>
      <c r="C204" s="20">
        <v>15</v>
      </c>
      <c r="D204" s="20">
        <v>0</v>
      </c>
      <c r="E204" s="20">
        <f>SUM(B204:D204)</f>
        <v>105</v>
      </c>
      <c r="F204" s="21">
        <f>$E204/$E209</f>
        <v>0.29829545454545453</v>
      </c>
    </row>
    <row r="205" spans="1:6" x14ac:dyDescent="0.35">
      <c r="A205" s="22" t="s">
        <v>526</v>
      </c>
      <c r="B205" s="2">
        <v>32</v>
      </c>
      <c r="C205" s="2">
        <v>18</v>
      </c>
      <c r="D205" s="2">
        <v>0</v>
      </c>
      <c r="E205" s="2">
        <f t="shared" ref="E205:E208" si="55">SUM(B205:D205)</f>
        <v>50</v>
      </c>
      <c r="F205" s="23">
        <f>$E205/$E209</f>
        <v>0.14204545454545456</v>
      </c>
    </row>
    <row r="206" spans="1:6" x14ac:dyDescent="0.35">
      <c r="A206" s="22" t="s">
        <v>527</v>
      </c>
      <c r="B206" s="2">
        <v>32</v>
      </c>
      <c r="C206" s="2">
        <v>33</v>
      </c>
      <c r="D206" s="2">
        <v>2</v>
      </c>
      <c r="E206" s="2">
        <f t="shared" si="55"/>
        <v>67</v>
      </c>
      <c r="F206" s="23">
        <f>$E206/$E209</f>
        <v>0.19034090909090909</v>
      </c>
    </row>
    <row r="207" spans="1:6" x14ac:dyDescent="0.35">
      <c r="A207" s="22" t="s">
        <v>528</v>
      </c>
      <c r="B207" s="2">
        <v>18</v>
      </c>
      <c r="C207" s="2">
        <v>24</v>
      </c>
      <c r="D207" s="2">
        <v>4</v>
      </c>
      <c r="E207" s="2">
        <f t="shared" si="55"/>
        <v>46</v>
      </c>
      <c r="F207" s="23">
        <f>$E207/$E209</f>
        <v>0.13068181818181818</v>
      </c>
    </row>
    <row r="208" spans="1:6" x14ac:dyDescent="0.35">
      <c r="A208" s="24" t="s">
        <v>529</v>
      </c>
      <c r="B208" s="25">
        <v>15</v>
      </c>
      <c r="C208" s="25">
        <v>24</v>
      </c>
      <c r="D208" s="25">
        <v>45</v>
      </c>
      <c r="E208" s="25">
        <f t="shared" si="55"/>
        <v>84</v>
      </c>
      <c r="F208" s="26">
        <f>$E208/$E209</f>
        <v>0.23863636363636365</v>
      </c>
    </row>
    <row r="209" spans="1:6" x14ac:dyDescent="0.35">
      <c r="A209" s="35" t="s">
        <v>522</v>
      </c>
      <c r="B209" s="36">
        <f>SUM(B204:B208)</f>
        <v>187</v>
      </c>
      <c r="C209" s="36">
        <f t="shared" ref="C209:E209" si="56">SUM(C204:C208)</f>
        <v>114</v>
      </c>
      <c r="D209" s="36">
        <f t="shared" si="56"/>
        <v>51</v>
      </c>
      <c r="E209" s="37">
        <f t="shared" si="56"/>
        <v>352</v>
      </c>
      <c r="F209" s="38">
        <f>SUM(F204:F208)</f>
        <v>0.99999999999999989</v>
      </c>
    </row>
    <row r="210" spans="1:6" x14ac:dyDescent="0.35">
      <c r="A210" s="2" t="s">
        <v>523</v>
      </c>
      <c r="B210" s="27">
        <f>$B209/$E209</f>
        <v>0.53125</v>
      </c>
      <c r="C210" s="27">
        <f>$C209/$E209</f>
        <v>0.32386363636363635</v>
      </c>
      <c r="D210" s="27">
        <f>$D209/$E209</f>
        <v>0.14488636363636365</v>
      </c>
      <c r="E210" s="27">
        <f>SUM(B210:D210)</f>
        <v>1</v>
      </c>
      <c r="F210" s="27"/>
    </row>
    <row r="212" spans="1:6" x14ac:dyDescent="0.35">
      <c r="A212" s="28" t="s">
        <v>561</v>
      </c>
      <c r="B212" s="29" t="s">
        <v>534</v>
      </c>
      <c r="C212" s="30"/>
      <c r="D212" s="30"/>
      <c r="E212" s="30"/>
      <c r="F212" s="31"/>
    </row>
    <row r="213" spans="1:6" x14ac:dyDescent="0.35">
      <c r="A213" s="32" t="s">
        <v>524</v>
      </c>
      <c r="B213" s="33" t="s">
        <v>531</v>
      </c>
      <c r="C213" s="33" t="s">
        <v>532</v>
      </c>
      <c r="D213" s="33" t="s">
        <v>533</v>
      </c>
      <c r="E213" s="33" t="s">
        <v>522</v>
      </c>
      <c r="F213" s="34" t="s">
        <v>523</v>
      </c>
    </row>
    <row r="214" spans="1:6" x14ac:dyDescent="0.35">
      <c r="A214" s="19" t="s">
        <v>525</v>
      </c>
      <c r="B214" s="20">
        <v>15</v>
      </c>
      <c r="C214" s="20">
        <v>1</v>
      </c>
      <c r="D214" s="20">
        <v>0</v>
      </c>
      <c r="E214" s="20">
        <f>SUM(B214:D214)</f>
        <v>16</v>
      </c>
      <c r="F214" s="21">
        <f>$E214/$E219</f>
        <v>0.2318840579710145</v>
      </c>
    </row>
    <row r="215" spans="1:6" x14ac:dyDescent="0.35">
      <c r="A215" s="22" t="s">
        <v>526</v>
      </c>
      <c r="B215" s="2">
        <v>7</v>
      </c>
      <c r="C215" s="2">
        <v>4</v>
      </c>
      <c r="D215" s="2">
        <v>0</v>
      </c>
      <c r="E215" s="2">
        <f t="shared" ref="E215:E218" si="57">SUM(B215:D215)</f>
        <v>11</v>
      </c>
      <c r="F215" s="23">
        <f>$E215/$E219</f>
        <v>0.15942028985507245</v>
      </c>
    </row>
    <row r="216" spans="1:6" x14ac:dyDescent="0.35">
      <c r="A216" s="22" t="s">
        <v>527</v>
      </c>
      <c r="B216" s="2">
        <v>6</v>
      </c>
      <c r="C216" s="2">
        <v>7</v>
      </c>
      <c r="D216" s="2">
        <v>0</v>
      </c>
      <c r="E216" s="2">
        <f t="shared" si="57"/>
        <v>13</v>
      </c>
      <c r="F216" s="23">
        <f>$E216/$E219</f>
        <v>0.18840579710144928</v>
      </c>
    </row>
    <row r="217" spans="1:6" x14ac:dyDescent="0.35">
      <c r="A217" s="22" t="s">
        <v>528</v>
      </c>
      <c r="B217" s="2">
        <v>4</v>
      </c>
      <c r="C217" s="2">
        <v>6</v>
      </c>
      <c r="D217" s="2">
        <v>1</v>
      </c>
      <c r="E217" s="2">
        <f t="shared" si="57"/>
        <v>11</v>
      </c>
      <c r="F217" s="23">
        <f>$E217/$E219</f>
        <v>0.15942028985507245</v>
      </c>
    </row>
    <row r="218" spans="1:6" x14ac:dyDescent="0.35">
      <c r="A218" s="24" t="s">
        <v>529</v>
      </c>
      <c r="B218" s="25">
        <v>4</v>
      </c>
      <c r="C218" s="25">
        <v>8</v>
      </c>
      <c r="D218" s="25">
        <v>6</v>
      </c>
      <c r="E218" s="25">
        <f t="shared" si="57"/>
        <v>18</v>
      </c>
      <c r="F218" s="26">
        <f>$E218/$E219</f>
        <v>0.2608695652173913</v>
      </c>
    </row>
    <row r="219" spans="1:6" x14ac:dyDescent="0.35">
      <c r="A219" s="35" t="s">
        <v>522</v>
      </c>
      <c r="B219" s="36">
        <f>SUM(B214:B218)</f>
        <v>36</v>
      </c>
      <c r="C219" s="36">
        <f t="shared" ref="C219:E219" si="58">SUM(C214:C218)</f>
        <v>26</v>
      </c>
      <c r="D219" s="36">
        <f t="shared" si="58"/>
        <v>7</v>
      </c>
      <c r="E219" s="37">
        <f t="shared" si="58"/>
        <v>69</v>
      </c>
      <c r="F219" s="38">
        <f>SUM(F214:F218)</f>
        <v>1</v>
      </c>
    </row>
    <row r="220" spans="1:6" x14ac:dyDescent="0.35">
      <c r="A220" s="2" t="s">
        <v>523</v>
      </c>
      <c r="B220" s="27">
        <f>$B219/$E219</f>
        <v>0.52173913043478259</v>
      </c>
      <c r="C220" s="27">
        <f>$C219/$E219</f>
        <v>0.37681159420289856</v>
      </c>
      <c r="D220" s="27">
        <f>$D219/$E219</f>
        <v>0.10144927536231885</v>
      </c>
      <c r="E220" s="27">
        <f>SUM(B220:D220)</f>
        <v>1</v>
      </c>
      <c r="F220" s="27"/>
    </row>
    <row r="222" spans="1:6" x14ac:dyDescent="0.35">
      <c r="A222" s="28" t="s">
        <v>562</v>
      </c>
      <c r="B222" s="29" t="s">
        <v>534</v>
      </c>
      <c r="C222" s="30"/>
      <c r="D222" s="30"/>
      <c r="E222" s="30"/>
      <c r="F222" s="31"/>
    </row>
    <row r="223" spans="1:6" x14ac:dyDescent="0.35">
      <c r="A223" s="32" t="s">
        <v>524</v>
      </c>
      <c r="B223" s="33" t="s">
        <v>531</v>
      </c>
      <c r="C223" s="33" t="s">
        <v>532</v>
      </c>
      <c r="D223" s="33" t="s">
        <v>533</v>
      </c>
      <c r="E223" s="33" t="s">
        <v>522</v>
      </c>
      <c r="F223" s="34" t="s">
        <v>523</v>
      </c>
    </row>
    <row r="224" spans="1:6" x14ac:dyDescent="0.35">
      <c r="A224" s="19" t="s">
        <v>525</v>
      </c>
      <c r="B224" s="20">
        <v>102</v>
      </c>
      <c r="C224" s="20">
        <v>6</v>
      </c>
      <c r="D224" s="20">
        <v>0</v>
      </c>
      <c r="E224" s="20">
        <f>SUM(B224:D224)</f>
        <v>108</v>
      </c>
      <c r="F224" s="21">
        <f>$E224/$E229</f>
        <v>0.27067669172932329</v>
      </c>
    </row>
    <row r="225" spans="1:6" x14ac:dyDescent="0.35">
      <c r="A225" s="22" t="s">
        <v>526</v>
      </c>
      <c r="B225" s="2">
        <v>51</v>
      </c>
      <c r="C225" s="2">
        <v>18</v>
      </c>
      <c r="D225" s="2">
        <v>0</v>
      </c>
      <c r="E225" s="2">
        <f t="shared" ref="E225:E228" si="59">SUM(B225:D225)</f>
        <v>69</v>
      </c>
      <c r="F225" s="23">
        <f>$E225/$E229</f>
        <v>0.17293233082706766</v>
      </c>
    </row>
    <row r="226" spans="1:6" x14ac:dyDescent="0.35">
      <c r="A226" s="22" t="s">
        <v>527</v>
      </c>
      <c r="B226" s="2">
        <v>43</v>
      </c>
      <c r="C226" s="2">
        <v>30</v>
      </c>
      <c r="D226" s="2">
        <v>1</v>
      </c>
      <c r="E226" s="2">
        <f t="shared" si="59"/>
        <v>74</v>
      </c>
      <c r="F226" s="23">
        <f>$E226/$E229</f>
        <v>0.18546365914786966</v>
      </c>
    </row>
    <row r="227" spans="1:6" x14ac:dyDescent="0.35">
      <c r="A227" s="22" t="s">
        <v>528</v>
      </c>
      <c r="B227" s="2">
        <v>28</v>
      </c>
      <c r="C227" s="2">
        <v>28</v>
      </c>
      <c r="D227" s="2">
        <v>2</v>
      </c>
      <c r="E227" s="2">
        <f t="shared" si="59"/>
        <v>58</v>
      </c>
      <c r="F227" s="23">
        <f>$E227/$E229</f>
        <v>0.14536340852130325</v>
      </c>
    </row>
    <row r="228" spans="1:6" x14ac:dyDescent="0.35">
      <c r="A228" s="24" t="s">
        <v>529</v>
      </c>
      <c r="B228" s="25">
        <v>31</v>
      </c>
      <c r="C228" s="25">
        <v>33</v>
      </c>
      <c r="D228" s="25">
        <v>26</v>
      </c>
      <c r="E228" s="25">
        <f t="shared" si="59"/>
        <v>90</v>
      </c>
      <c r="F228" s="26">
        <f>$E228/$E229</f>
        <v>0.22556390977443608</v>
      </c>
    </row>
    <row r="229" spans="1:6" x14ac:dyDescent="0.35">
      <c r="A229" s="35" t="s">
        <v>522</v>
      </c>
      <c r="B229" s="36">
        <f>SUM(B224:B228)</f>
        <v>255</v>
      </c>
      <c r="C229" s="36">
        <f t="shared" ref="C229:E229" si="60">SUM(C224:C228)</f>
        <v>115</v>
      </c>
      <c r="D229" s="36">
        <f t="shared" si="60"/>
        <v>29</v>
      </c>
      <c r="E229" s="37">
        <f t="shared" si="60"/>
        <v>399</v>
      </c>
      <c r="F229" s="38">
        <f>SUM(F224:F228)</f>
        <v>1</v>
      </c>
    </row>
    <row r="230" spans="1:6" x14ac:dyDescent="0.35">
      <c r="A230" s="2" t="s">
        <v>523</v>
      </c>
      <c r="B230" s="27">
        <f>$B229/$E229</f>
        <v>0.63909774436090228</v>
      </c>
      <c r="C230" s="27">
        <f>$C229/$E229</f>
        <v>0.2882205513784461</v>
      </c>
      <c r="D230" s="27">
        <f>$D229/$E229</f>
        <v>7.2681704260651625E-2</v>
      </c>
      <c r="E230" s="27">
        <f>SUM(B230:D230)</f>
        <v>1</v>
      </c>
      <c r="F230" s="27"/>
    </row>
    <row r="232" spans="1:6" x14ac:dyDescent="0.35">
      <c r="A232" s="28" t="s">
        <v>563</v>
      </c>
      <c r="B232" s="29" t="s">
        <v>534</v>
      </c>
      <c r="C232" s="30"/>
      <c r="D232" s="30"/>
      <c r="E232" s="30"/>
      <c r="F232" s="31"/>
    </row>
    <row r="233" spans="1:6" x14ac:dyDescent="0.35">
      <c r="A233" s="32" t="s">
        <v>524</v>
      </c>
      <c r="B233" s="33" t="s">
        <v>531</v>
      </c>
      <c r="C233" s="33" t="s">
        <v>532</v>
      </c>
      <c r="D233" s="33" t="s">
        <v>533</v>
      </c>
      <c r="E233" s="33" t="s">
        <v>522</v>
      </c>
      <c r="F233" s="34" t="s">
        <v>523</v>
      </c>
    </row>
    <row r="234" spans="1:6" x14ac:dyDescent="0.35">
      <c r="A234" s="19" t="s">
        <v>525</v>
      </c>
      <c r="B234" s="20">
        <v>50</v>
      </c>
      <c r="C234" s="20">
        <v>8</v>
      </c>
      <c r="D234" s="20">
        <v>0</v>
      </c>
      <c r="E234" s="20">
        <f>SUM(B234:D234)</f>
        <v>58</v>
      </c>
      <c r="F234" s="21">
        <f>$E234/$E239</f>
        <v>0.30051813471502592</v>
      </c>
    </row>
    <row r="235" spans="1:6" x14ac:dyDescent="0.35">
      <c r="A235" s="22" t="s">
        <v>526</v>
      </c>
      <c r="B235" s="2">
        <v>18</v>
      </c>
      <c r="C235" s="2">
        <v>10</v>
      </c>
      <c r="D235" s="2">
        <v>0</v>
      </c>
      <c r="E235" s="2">
        <f t="shared" ref="E235:E238" si="61">SUM(B235:D235)</f>
        <v>28</v>
      </c>
      <c r="F235" s="23">
        <f>$E235/$E239</f>
        <v>0.14507772020725387</v>
      </c>
    </row>
    <row r="236" spans="1:6" x14ac:dyDescent="0.35">
      <c r="A236" s="22" t="s">
        <v>527</v>
      </c>
      <c r="B236" s="2">
        <v>18</v>
      </c>
      <c r="C236" s="2">
        <v>18</v>
      </c>
      <c r="D236" s="2">
        <v>1</v>
      </c>
      <c r="E236" s="2">
        <f t="shared" si="61"/>
        <v>37</v>
      </c>
      <c r="F236" s="23">
        <f>$E236/$E239</f>
        <v>0.19170984455958548</v>
      </c>
    </row>
    <row r="237" spans="1:6" x14ac:dyDescent="0.35">
      <c r="A237" s="22" t="s">
        <v>528</v>
      </c>
      <c r="B237" s="2">
        <v>10</v>
      </c>
      <c r="C237" s="2">
        <v>13</v>
      </c>
      <c r="D237" s="2">
        <v>2</v>
      </c>
      <c r="E237" s="2">
        <f t="shared" si="61"/>
        <v>25</v>
      </c>
      <c r="F237" s="23">
        <f>$E237/$E239</f>
        <v>0.12953367875647667</v>
      </c>
    </row>
    <row r="238" spans="1:6" x14ac:dyDescent="0.35">
      <c r="A238" s="24" t="s">
        <v>529</v>
      </c>
      <c r="B238" s="25">
        <v>8</v>
      </c>
      <c r="C238" s="25">
        <v>13</v>
      </c>
      <c r="D238" s="25">
        <v>24</v>
      </c>
      <c r="E238" s="25">
        <f t="shared" si="61"/>
        <v>45</v>
      </c>
      <c r="F238" s="26">
        <f>$E238/$E239</f>
        <v>0.23316062176165803</v>
      </c>
    </row>
    <row r="239" spans="1:6" x14ac:dyDescent="0.35">
      <c r="A239" s="35" t="s">
        <v>522</v>
      </c>
      <c r="B239" s="36">
        <f>SUM(B234:B238)</f>
        <v>104</v>
      </c>
      <c r="C239" s="36">
        <f t="shared" ref="C239:E239" si="62">SUM(C234:C238)</f>
        <v>62</v>
      </c>
      <c r="D239" s="36">
        <f t="shared" si="62"/>
        <v>27</v>
      </c>
      <c r="E239" s="37">
        <f t="shared" si="62"/>
        <v>193</v>
      </c>
      <c r="F239" s="38">
        <f>SUM(F234:F238)</f>
        <v>1</v>
      </c>
    </row>
    <row r="240" spans="1:6" x14ac:dyDescent="0.35">
      <c r="A240" s="2" t="s">
        <v>523</v>
      </c>
      <c r="B240" s="27">
        <f>$B239/$E239</f>
        <v>0.53886010362694303</v>
      </c>
      <c r="C240" s="27">
        <f>$C239/$E239</f>
        <v>0.32124352331606215</v>
      </c>
      <c r="D240" s="27">
        <f>$D239/$E239</f>
        <v>0.13989637305699482</v>
      </c>
      <c r="E240" s="27">
        <f>SUM(B240:D240)</f>
        <v>1</v>
      </c>
      <c r="F240" s="27"/>
    </row>
    <row r="242" spans="1:6" x14ac:dyDescent="0.35">
      <c r="A242" s="28" t="s">
        <v>564</v>
      </c>
      <c r="B242" s="29" t="s">
        <v>534</v>
      </c>
      <c r="C242" s="30"/>
      <c r="D242" s="30"/>
      <c r="E242" s="30"/>
      <c r="F242" s="31"/>
    </row>
    <row r="243" spans="1:6" x14ac:dyDescent="0.35">
      <c r="A243" s="32" t="s">
        <v>524</v>
      </c>
      <c r="B243" s="33" t="s">
        <v>531</v>
      </c>
      <c r="C243" s="33" t="s">
        <v>532</v>
      </c>
      <c r="D243" s="33" t="s">
        <v>533</v>
      </c>
      <c r="E243" s="33" t="s">
        <v>522</v>
      </c>
      <c r="F243" s="34" t="s">
        <v>523</v>
      </c>
    </row>
    <row r="244" spans="1:6" x14ac:dyDescent="0.35">
      <c r="A244" s="19" t="s">
        <v>525</v>
      </c>
      <c r="B244" s="20">
        <v>33</v>
      </c>
      <c r="C244" s="20">
        <v>5</v>
      </c>
      <c r="D244" s="20">
        <v>0</v>
      </c>
      <c r="E244" s="20">
        <f>SUM(B244:D244)</f>
        <v>38</v>
      </c>
      <c r="F244" s="21">
        <f>$E244/$E249</f>
        <v>0.19487179487179487</v>
      </c>
    </row>
    <row r="245" spans="1:6" x14ac:dyDescent="0.35">
      <c r="A245" s="22" t="s">
        <v>526</v>
      </c>
      <c r="B245" s="2">
        <v>16</v>
      </c>
      <c r="C245" s="2">
        <v>14</v>
      </c>
      <c r="D245" s="2">
        <v>0</v>
      </c>
      <c r="E245" s="2">
        <f t="shared" ref="E245:E248" si="63">SUM(B245:D245)</f>
        <v>30</v>
      </c>
      <c r="F245" s="23">
        <f>$E245/$E249</f>
        <v>0.15384615384615385</v>
      </c>
    </row>
    <row r="246" spans="1:6" x14ac:dyDescent="0.35">
      <c r="A246" s="22" t="s">
        <v>527</v>
      </c>
      <c r="B246" s="2">
        <v>14</v>
      </c>
      <c r="C246" s="2">
        <v>23</v>
      </c>
      <c r="D246" s="2">
        <v>1</v>
      </c>
      <c r="E246" s="2">
        <f t="shared" si="63"/>
        <v>38</v>
      </c>
      <c r="F246" s="23">
        <f>$E246/$E249</f>
        <v>0.19487179487179487</v>
      </c>
    </row>
    <row r="247" spans="1:6" x14ac:dyDescent="0.35">
      <c r="A247" s="22" t="s">
        <v>528</v>
      </c>
      <c r="B247" s="2">
        <v>9</v>
      </c>
      <c r="C247" s="2">
        <v>22</v>
      </c>
      <c r="D247" s="2">
        <v>2</v>
      </c>
      <c r="E247" s="2">
        <f t="shared" si="63"/>
        <v>33</v>
      </c>
      <c r="F247" s="23">
        <f>$E247/$E249</f>
        <v>0.16923076923076924</v>
      </c>
    </row>
    <row r="248" spans="1:6" x14ac:dyDescent="0.35">
      <c r="A248" s="24" t="s">
        <v>529</v>
      </c>
      <c r="B248" s="25">
        <v>10</v>
      </c>
      <c r="C248" s="25">
        <v>26</v>
      </c>
      <c r="D248" s="25">
        <v>20</v>
      </c>
      <c r="E248" s="25">
        <f t="shared" si="63"/>
        <v>56</v>
      </c>
      <c r="F248" s="26">
        <f>$E248/$E249</f>
        <v>0.28717948717948716</v>
      </c>
    </row>
    <row r="249" spans="1:6" x14ac:dyDescent="0.35">
      <c r="A249" s="35" t="s">
        <v>522</v>
      </c>
      <c r="B249" s="36">
        <f>SUM(B244:B248)</f>
        <v>82</v>
      </c>
      <c r="C249" s="36">
        <f t="shared" ref="C249:E249" si="64">SUM(C244:C248)</f>
        <v>90</v>
      </c>
      <c r="D249" s="36">
        <f t="shared" si="64"/>
        <v>23</v>
      </c>
      <c r="E249" s="37">
        <f t="shared" si="64"/>
        <v>195</v>
      </c>
      <c r="F249" s="38">
        <f>SUM(F244:F248)</f>
        <v>0.99999999999999989</v>
      </c>
    </row>
    <row r="250" spans="1:6" x14ac:dyDescent="0.35">
      <c r="A250" s="2" t="s">
        <v>523</v>
      </c>
      <c r="B250" s="27">
        <f>$B249/$E249</f>
        <v>0.42051282051282052</v>
      </c>
      <c r="C250" s="27">
        <f>$C249/$E249</f>
        <v>0.46153846153846156</v>
      </c>
      <c r="D250" s="27">
        <f>$D249/$E249</f>
        <v>0.11794871794871795</v>
      </c>
      <c r="E250" s="27">
        <f>SUM(B250:D250)</f>
        <v>1</v>
      </c>
      <c r="F250" s="27"/>
    </row>
    <row r="252" spans="1:6" x14ac:dyDescent="0.35">
      <c r="A252" s="28" t="s">
        <v>565</v>
      </c>
      <c r="B252" s="29" t="s">
        <v>534</v>
      </c>
      <c r="C252" s="30"/>
      <c r="D252" s="30"/>
      <c r="E252" s="30"/>
      <c r="F252" s="31"/>
    </row>
    <row r="253" spans="1:6" x14ac:dyDescent="0.35">
      <c r="A253" s="32" t="s">
        <v>524</v>
      </c>
      <c r="B253" s="33" t="s">
        <v>531</v>
      </c>
      <c r="C253" s="33" t="s">
        <v>532</v>
      </c>
      <c r="D253" s="33" t="s">
        <v>533</v>
      </c>
      <c r="E253" s="33" t="s">
        <v>522</v>
      </c>
      <c r="F253" s="34" t="s">
        <v>523</v>
      </c>
    </row>
    <row r="254" spans="1:6" x14ac:dyDescent="0.35">
      <c r="A254" s="19" t="s">
        <v>525</v>
      </c>
      <c r="B254" s="20">
        <v>44</v>
      </c>
      <c r="C254" s="20">
        <v>5</v>
      </c>
      <c r="D254" s="20">
        <v>0</v>
      </c>
      <c r="E254" s="20">
        <f>SUM(B254:D254)</f>
        <v>49</v>
      </c>
      <c r="F254" s="21">
        <f>$E254/$E259</f>
        <v>0.32666666666666666</v>
      </c>
    </row>
    <row r="255" spans="1:6" x14ac:dyDescent="0.35">
      <c r="A255" s="22" t="s">
        <v>526</v>
      </c>
      <c r="B255" s="2">
        <v>16</v>
      </c>
      <c r="C255" s="2">
        <v>6</v>
      </c>
      <c r="D255" s="2">
        <v>0</v>
      </c>
      <c r="E255" s="2">
        <f t="shared" ref="E255:E258" si="65">SUM(B255:D255)</f>
        <v>22</v>
      </c>
      <c r="F255" s="23">
        <f>$E255/$E259</f>
        <v>0.14666666666666667</v>
      </c>
    </row>
    <row r="256" spans="1:6" x14ac:dyDescent="0.35">
      <c r="A256" s="22" t="s">
        <v>527</v>
      </c>
      <c r="B256" s="2">
        <v>16</v>
      </c>
      <c r="C256" s="2">
        <v>12</v>
      </c>
      <c r="D256" s="2">
        <v>1</v>
      </c>
      <c r="E256" s="2">
        <f t="shared" si="65"/>
        <v>29</v>
      </c>
      <c r="F256" s="23">
        <f>$E256/$E259</f>
        <v>0.19333333333333333</v>
      </c>
    </row>
    <row r="257" spans="1:6" x14ac:dyDescent="0.35">
      <c r="A257" s="22" t="s">
        <v>528</v>
      </c>
      <c r="B257" s="2">
        <v>9</v>
      </c>
      <c r="C257" s="2">
        <v>8</v>
      </c>
      <c r="D257" s="2">
        <v>1</v>
      </c>
      <c r="E257" s="2">
        <f t="shared" si="65"/>
        <v>18</v>
      </c>
      <c r="F257" s="23">
        <f>$E257/$E259</f>
        <v>0.12</v>
      </c>
    </row>
    <row r="258" spans="1:6" x14ac:dyDescent="0.35">
      <c r="A258" s="24" t="s">
        <v>529</v>
      </c>
      <c r="B258" s="25">
        <v>7</v>
      </c>
      <c r="C258" s="25">
        <v>9</v>
      </c>
      <c r="D258" s="25">
        <v>16</v>
      </c>
      <c r="E258" s="25">
        <f t="shared" si="65"/>
        <v>32</v>
      </c>
      <c r="F258" s="26">
        <f>$E258/$E259</f>
        <v>0.21333333333333335</v>
      </c>
    </row>
    <row r="259" spans="1:6" x14ac:dyDescent="0.35">
      <c r="A259" s="35" t="s">
        <v>522</v>
      </c>
      <c r="B259" s="36">
        <f>SUM(B254:B258)</f>
        <v>92</v>
      </c>
      <c r="C259" s="36">
        <f t="shared" ref="C259:E259" si="66">SUM(C254:C258)</f>
        <v>40</v>
      </c>
      <c r="D259" s="36">
        <f t="shared" si="66"/>
        <v>18</v>
      </c>
      <c r="E259" s="37">
        <f t="shared" si="66"/>
        <v>150</v>
      </c>
      <c r="F259" s="38">
        <f>SUM(F254:F258)</f>
        <v>1</v>
      </c>
    </row>
    <row r="260" spans="1:6" x14ac:dyDescent="0.35">
      <c r="A260" s="2" t="s">
        <v>523</v>
      </c>
      <c r="B260" s="27">
        <f>$B259/$E259</f>
        <v>0.61333333333333329</v>
      </c>
      <c r="C260" s="27">
        <f>$C259/$E259</f>
        <v>0.26666666666666666</v>
      </c>
      <c r="D260" s="27">
        <f>$D259/$E259</f>
        <v>0.12</v>
      </c>
      <c r="E260" s="27">
        <f>SUM(B260:D260)</f>
        <v>0.99999999999999989</v>
      </c>
      <c r="F260" s="27"/>
    </row>
    <row r="262" spans="1:6" x14ac:dyDescent="0.35">
      <c r="A262" s="28" t="s">
        <v>566</v>
      </c>
      <c r="B262" s="29" t="s">
        <v>534</v>
      </c>
      <c r="C262" s="30"/>
      <c r="D262" s="30"/>
      <c r="E262" s="30"/>
      <c r="F262" s="31"/>
    </row>
    <row r="263" spans="1:6" x14ac:dyDescent="0.35">
      <c r="A263" s="32" t="s">
        <v>524</v>
      </c>
      <c r="B263" s="33" t="s">
        <v>531</v>
      </c>
      <c r="C263" s="33" t="s">
        <v>532</v>
      </c>
      <c r="D263" s="33" t="s">
        <v>533</v>
      </c>
      <c r="E263" s="33" t="s">
        <v>522</v>
      </c>
      <c r="F263" s="34" t="s">
        <v>523</v>
      </c>
    </row>
    <row r="264" spans="1:6" x14ac:dyDescent="0.35">
      <c r="A264" s="19" t="s">
        <v>525</v>
      </c>
      <c r="B264" s="20">
        <v>69</v>
      </c>
      <c r="C264" s="20">
        <v>0</v>
      </c>
      <c r="D264" s="20">
        <v>0</v>
      </c>
      <c r="E264" s="20">
        <f>SUM(B264:D264)</f>
        <v>69</v>
      </c>
      <c r="F264" s="21">
        <f>$E264/$E269</f>
        <v>0.37912087912087911</v>
      </c>
    </row>
    <row r="265" spans="1:6" x14ac:dyDescent="0.35">
      <c r="A265" s="22" t="s">
        <v>526</v>
      </c>
      <c r="B265" s="2">
        <v>30</v>
      </c>
      <c r="C265" s="2">
        <v>0</v>
      </c>
      <c r="D265" s="2">
        <v>0</v>
      </c>
      <c r="E265" s="2">
        <f t="shared" ref="E265:E268" si="67">SUM(B265:D265)</f>
        <v>30</v>
      </c>
      <c r="F265" s="23">
        <f>$E265/$E269</f>
        <v>0.16483516483516483</v>
      </c>
    </row>
    <row r="266" spans="1:6" x14ac:dyDescent="0.35">
      <c r="A266" s="22" t="s">
        <v>527</v>
      </c>
      <c r="B266" s="2">
        <v>31</v>
      </c>
      <c r="C266" s="2">
        <v>1</v>
      </c>
      <c r="D266" s="2">
        <v>1</v>
      </c>
      <c r="E266" s="2">
        <f t="shared" si="67"/>
        <v>33</v>
      </c>
      <c r="F266" s="23">
        <f>$E266/$E269</f>
        <v>0.18131868131868131</v>
      </c>
    </row>
    <row r="267" spans="1:6" x14ac:dyDescent="0.35">
      <c r="A267" s="22" t="s">
        <v>528</v>
      </c>
      <c r="B267" s="2">
        <v>16</v>
      </c>
      <c r="C267" s="2">
        <v>1</v>
      </c>
      <c r="D267" s="2">
        <v>2</v>
      </c>
      <c r="E267" s="2">
        <f t="shared" si="67"/>
        <v>19</v>
      </c>
      <c r="F267" s="23">
        <f>$E267/$E269</f>
        <v>0.1043956043956044</v>
      </c>
    </row>
    <row r="268" spans="1:6" x14ac:dyDescent="0.35">
      <c r="A268" s="24" t="s">
        <v>529</v>
      </c>
      <c r="B268" s="25">
        <v>12</v>
      </c>
      <c r="C268" s="25">
        <v>1</v>
      </c>
      <c r="D268" s="25">
        <v>18</v>
      </c>
      <c r="E268" s="25">
        <f t="shared" si="67"/>
        <v>31</v>
      </c>
      <c r="F268" s="26">
        <f>$E268/$E269</f>
        <v>0.17032967032967034</v>
      </c>
    </row>
    <row r="269" spans="1:6" x14ac:dyDescent="0.35">
      <c r="A269" s="35" t="s">
        <v>522</v>
      </c>
      <c r="B269" s="36">
        <f>SUM(B264:B268)</f>
        <v>158</v>
      </c>
      <c r="C269" s="36">
        <f t="shared" ref="C269:E269" si="68">SUM(C264:C268)</f>
        <v>3</v>
      </c>
      <c r="D269" s="36">
        <f t="shared" si="68"/>
        <v>21</v>
      </c>
      <c r="E269" s="37">
        <f t="shared" si="68"/>
        <v>182</v>
      </c>
      <c r="F269" s="38">
        <f>SUM(F264:F268)</f>
        <v>1</v>
      </c>
    </row>
    <row r="270" spans="1:6" x14ac:dyDescent="0.35">
      <c r="A270" s="2" t="s">
        <v>523</v>
      </c>
      <c r="B270" s="27">
        <f>$B269/$E269</f>
        <v>0.86813186813186816</v>
      </c>
      <c r="C270" s="27">
        <f>$C269/$E269</f>
        <v>1.6483516483516484E-2</v>
      </c>
      <c r="D270" s="27">
        <f>$D269/$E269</f>
        <v>0.11538461538461539</v>
      </c>
      <c r="E270" s="27">
        <f>SUM(B270:D270)</f>
        <v>1</v>
      </c>
      <c r="F270" s="27"/>
    </row>
    <row r="272" spans="1:6" x14ac:dyDescent="0.35">
      <c r="A272" s="28" t="s">
        <v>567</v>
      </c>
      <c r="B272" s="29" t="s">
        <v>534</v>
      </c>
      <c r="C272" s="30"/>
      <c r="D272" s="30"/>
      <c r="E272" s="30"/>
      <c r="F272" s="31"/>
    </row>
    <row r="273" spans="1:6" x14ac:dyDescent="0.35">
      <c r="A273" s="32" t="s">
        <v>524</v>
      </c>
      <c r="B273" s="33" t="s">
        <v>531</v>
      </c>
      <c r="C273" s="33" t="s">
        <v>532</v>
      </c>
      <c r="D273" s="33" t="s">
        <v>533</v>
      </c>
      <c r="E273" s="33" t="s">
        <v>522</v>
      </c>
      <c r="F273" s="34" t="s">
        <v>523</v>
      </c>
    </row>
    <row r="274" spans="1:6" x14ac:dyDescent="0.35">
      <c r="A274" s="19" t="s">
        <v>525</v>
      </c>
      <c r="B274" s="20">
        <v>564</v>
      </c>
      <c r="C274" s="20">
        <v>26</v>
      </c>
      <c r="D274" s="20">
        <v>0</v>
      </c>
      <c r="E274" s="20">
        <f>SUM(B274:D274)</f>
        <v>590</v>
      </c>
      <c r="F274" s="21">
        <f>$E274/$E279</f>
        <v>0.40355677154582764</v>
      </c>
    </row>
    <row r="275" spans="1:6" x14ac:dyDescent="0.35">
      <c r="A275" s="22" t="s">
        <v>526</v>
      </c>
      <c r="B275" s="2">
        <v>202</v>
      </c>
      <c r="C275" s="2">
        <v>31</v>
      </c>
      <c r="D275" s="2">
        <v>0</v>
      </c>
      <c r="E275" s="2">
        <f t="shared" ref="E275:E278" si="69">SUM(B275:D275)</f>
        <v>233</v>
      </c>
      <c r="F275" s="23">
        <f>$E275/$E279</f>
        <v>0.15937072503419972</v>
      </c>
    </row>
    <row r="276" spans="1:6" x14ac:dyDescent="0.35">
      <c r="A276" s="22" t="s">
        <v>527</v>
      </c>
      <c r="B276" s="2">
        <v>200</v>
      </c>
      <c r="C276" s="2">
        <v>58</v>
      </c>
      <c r="D276" s="2">
        <v>3</v>
      </c>
      <c r="E276" s="2">
        <f t="shared" si="69"/>
        <v>261</v>
      </c>
      <c r="F276" s="23">
        <f>$E276/$E279</f>
        <v>0.17852257181942544</v>
      </c>
    </row>
    <row r="277" spans="1:6" x14ac:dyDescent="0.35">
      <c r="A277" s="22" t="s">
        <v>528</v>
      </c>
      <c r="B277" s="2">
        <v>114</v>
      </c>
      <c r="C277" s="2">
        <v>42</v>
      </c>
      <c r="D277" s="2">
        <v>7</v>
      </c>
      <c r="E277" s="2">
        <f t="shared" si="69"/>
        <v>163</v>
      </c>
      <c r="F277" s="23">
        <f>$E277/$E279</f>
        <v>0.11149110807113544</v>
      </c>
    </row>
    <row r="278" spans="1:6" x14ac:dyDescent="0.35">
      <c r="A278" s="24" t="s">
        <v>529</v>
      </c>
      <c r="B278" s="25">
        <v>93</v>
      </c>
      <c r="C278" s="25">
        <v>43</v>
      </c>
      <c r="D278" s="25">
        <v>79</v>
      </c>
      <c r="E278" s="25">
        <f t="shared" si="69"/>
        <v>215</v>
      </c>
      <c r="F278" s="26">
        <f>$E278/$E279</f>
        <v>0.14705882352941177</v>
      </c>
    </row>
    <row r="279" spans="1:6" x14ac:dyDescent="0.35">
      <c r="A279" s="35" t="s">
        <v>522</v>
      </c>
      <c r="B279" s="36">
        <f>SUM(B274:B278)</f>
        <v>1173</v>
      </c>
      <c r="C279" s="36">
        <f t="shared" ref="C279:E279" si="70">SUM(C274:C278)</f>
        <v>200</v>
      </c>
      <c r="D279" s="36">
        <f t="shared" si="70"/>
        <v>89</v>
      </c>
      <c r="E279" s="37">
        <f t="shared" si="70"/>
        <v>1462</v>
      </c>
      <c r="F279" s="38">
        <f>SUM(F274:F278)</f>
        <v>1</v>
      </c>
    </row>
    <row r="280" spans="1:6" x14ac:dyDescent="0.35">
      <c r="A280" s="2" t="s">
        <v>523</v>
      </c>
      <c r="B280" s="27">
        <f>$B279/$E279</f>
        <v>0.80232558139534882</v>
      </c>
      <c r="C280" s="27">
        <f>$C279/$E279</f>
        <v>0.13679890560875513</v>
      </c>
      <c r="D280" s="27">
        <f>$D279/$E279</f>
        <v>6.0875512995896032E-2</v>
      </c>
      <c r="E280" s="27">
        <f>SUM(B280:D280)</f>
        <v>1</v>
      </c>
      <c r="F280" s="27"/>
    </row>
    <row r="282" spans="1:6" x14ac:dyDescent="0.35">
      <c r="A282" s="28" t="s">
        <v>568</v>
      </c>
      <c r="B282" s="29" t="s">
        <v>534</v>
      </c>
      <c r="C282" s="30"/>
      <c r="D282" s="30"/>
      <c r="E282" s="30"/>
      <c r="F282" s="31"/>
    </row>
    <row r="283" spans="1:6" x14ac:dyDescent="0.35">
      <c r="A283" s="32" t="s">
        <v>524</v>
      </c>
      <c r="B283" s="33" t="s">
        <v>531</v>
      </c>
      <c r="C283" s="33" t="s">
        <v>532</v>
      </c>
      <c r="D283" s="33" t="s">
        <v>533</v>
      </c>
      <c r="E283" s="33" t="s">
        <v>522</v>
      </c>
      <c r="F283" s="34" t="s">
        <v>523</v>
      </c>
    </row>
    <row r="284" spans="1:6" x14ac:dyDescent="0.35">
      <c r="A284" s="19" t="s">
        <v>525</v>
      </c>
      <c r="B284" s="20">
        <v>29</v>
      </c>
      <c r="C284" s="20">
        <v>4</v>
      </c>
      <c r="D284" s="20">
        <v>0</v>
      </c>
      <c r="E284" s="20">
        <f>SUM(B284:D284)</f>
        <v>33</v>
      </c>
      <c r="F284" s="21">
        <f>$E284/$E289</f>
        <v>0.33</v>
      </c>
    </row>
    <row r="285" spans="1:6" x14ac:dyDescent="0.35">
      <c r="A285" s="22" t="s">
        <v>526</v>
      </c>
      <c r="B285" s="2">
        <v>10</v>
      </c>
      <c r="C285" s="2">
        <v>4</v>
      </c>
      <c r="D285" s="2">
        <v>0</v>
      </c>
      <c r="E285" s="2">
        <f t="shared" ref="E285:E288" si="71">SUM(B285:D285)</f>
        <v>14</v>
      </c>
      <c r="F285" s="23">
        <f>$E285/$E289</f>
        <v>0.14000000000000001</v>
      </c>
    </row>
    <row r="286" spans="1:6" x14ac:dyDescent="0.35">
      <c r="A286" s="22" t="s">
        <v>527</v>
      </c>
      <c r="B286" s="2">
        <v>10</v>
      </c>
      <c r="C286" s="2">
        <v>8</v>
      </c>
      <c r="D286" s="2">
        <v>0</v>
      </c>
      <c r="E286" s="2">
        <f t="shared" si="71"/>
        <v>18</v>
      </c>
      <c r="F286" s="23">
        <f>$E286/$E289</f>
        <v>0.18</v>
      </c>
    </row>
    <row r="287" spans="1:6" x14ac:dyDescent="0.35">
      <c r="A287" s="22" t="s">
        <v>528</v>
      </c>
      <c r="B287" s="2">
        <v>6</v>
      </c>
      <c r="C287" s="2">
        <v>6</v>
      </c>
      <c r="D287" s="2">
        <v>1</v>
      </c>
      <c r="E287" s="2">
        <f t="shared" si="71"/>
        <v>13</v>
      </c>
      <c r="F287" s="23">
        <f>$E287/$E289</f>
        <v>0.13</v>
      </c>
    </row>
    <row r="288" spans="1:6" x14ac:dyDescent="0.35">
      <c r="A288" s="24" t="s">
        <v>529</v>
      </c>
      <c r="B288" s="25">
        <v>5</v>
      </c>
      <c r="C288" s="25">
        <v>6</v>
      </c>
      <c r="D288" s="25">
        <v>11</v>
      </c>
      <c r="E288" s="25">
        <f t="shared" si="71"/>
        <v>22</v>
      </c>
      <c r="F288" s="26">
        <f>$E288/$E289</f>
        <v>0.22</v>
      </c>
    </row>
    <row r="289" spans="1:6" x14ac:dyDescent="0.35">
      <c r="A289" s="35" t="s">
        <v>522</v>
      </c>
      <c r="B289" s="36">
        <f>SUM(B284:B288)</f>
        <v>60</v>
      </c>
      <c r="C289" s="36">
        <f t="shared" ref="C289:E289" si="72">SUM(C284:C288)</f>
        <v>28</v>
      </c>
      <c r="D289" s="36">
        <f t="shared" si="72"/>
        <v>12</v>
      </c>
      <c r="E289" s="37">
        <f t="shared" si="72"/>
        <v>100</v>
      </c>
      <c r="F289" s="38">
        <f>SUM(F284:F288)</f>
        <v>1</v>
      </c>
    </row>
    <row r="290" spans="1:6" x14ac:dyDescent="0.35">
      <c r="A290" s="2" t="s">
        <v>523</v>
      </c>
      <c r="B290" s="27">
        <f>$B289/$E289</f>
        <v>0.6</v>
      </c>
      <c r="C290" s="27">
        <f>$C289/$E289</f>
        <v>0.28000000000000003</v>
      </c>
      <c r="D290" s="27">
        <f>$D289/$E289</f>
        <v>0.12</v>
      </c>
      <c r="E290" s="27">
        <f>SUM(B290:D290)</f>
        <v>1</v>
      </c>
      <c r="F290" s="27"/>
    </row>
    <row r="292" spans="1:6" x14ac:dyDescent="0.35">
      <c r="A292" s="28" t="s">
        <v>569</v>
      </c>
      <c r="B292" s="29" t="s">
        <v>534</v>
      </c>
      <c r="C292" s="30"/>
      <c r="D292" s="30"/>
      <c r="E292" s="30"/>
      <c r="F292" s="31"/>
    </row>
    <row r="293" spans="1:6" x14ac:dyDescent="0.35">
      <c r="A293" s="32" t="s">
        <v>524</v>
      </c>
      <c r="B293" s="33" t="s">
        <v>531</v>
      </c>
      <c r="C293" s="33" t="s">
        <v>532</v>
      </c>
      <c r="D293" s="33" t="s">
        <v>533</v>
      </c>
      <c r="E293" s="33" t="s">
        <v>522</v>
      </c>
      <c r="F293" s="34" t="s">
        <v>523</v>
      </c>
    </row>
    <row r="294" spans="1:6" x14ac:dyDescent="0.35">
      <c r="A294" s="19" t="s">
        <v>525</v>
      </c>
      <c r="B294" s="20">
        <v>10</v>
      </c>
      <c r="C294" s="20">
        <v>0</v>
      </c>
      <c r="D294" s="20">
        <v>0</v>
      </c>
      <c r="E294" s="20">
        <f>SUM(B294:D294)</f>
        <v>10</v>
      </c>
      <c r="F294" s="21">
        <f>$E294/$E299</f>
        <v>0.4</v>
      </c>
    </row>
    <row r="295" spans="1:6" x14ac:dyDescent="0.35">
      <c r="A295" s="22" t="s">
        <v>526</v>
      </c>
      <c r="B295" s="2">
        <v>4</v>
      </c>
      <c r="C295" s="2">
        <v>0</v>
      </c>
      <c r="D295" s="2">
        <v>0</v>
      </c>
      <c r="E295" s="2">
        <f t="shared" ref="E295:E298" si="73">SUM(B295:D295)</f>
        <v>4</v>
      </c>
      <c r="F295" s="23">
        <f>$E295/$E299</f>
        <v>0.16</v>
      </c>
    </row>
    <row r="296" spans="1:6" x14ac:dyDescent="0.35">
      <c r="A296" s="22" t="s">
        <v>527</v>
      </c>
      <c r="B296" s="2">
        <v>3</v>
      </c>
      <c r="C296" s="2">
        <v>0</v>
      </c>
      <c r="D296" s="2">
        <v>0</v>
      </c>
      <c r="E296" s="2">
        <f t="shared" si="73"/>
        <v>3</v>
      </c>
      <c r="F296" s="23">
        <f>$E296/$E299</f>
        <v>0.12</v>
      </c>
    </row>
    <row r="297" spans="1:6" x14ac:dyDescent="0.35">
      <c r="A297" s="22" t="s">
        <v>528</v>
      </c>
      <c r="B297" s="2">
        <v>2</v>
      </c>
      <c r="C297" s="2">
        <v>0</v>
      </c>
      <c r="D297" s="2">
        <v>0</v>
      </c>
      <c r="E297" s="2">
        <f t="shared" si="73"/>
        <v>2</v>
      </c>
      <c r="F297" s="23">
        <f>$E297/$E299</f>
        <v>0.08</v>
      </c>
    </row>
    <row r="298" spans="1:6" x14ac:dyDescent="0.35">
      <c r="A298" s="24" t="s">
        <v>529</v>
      </c>
      <c r="B298" s="25">
        <v>2</v>
      </c>
      <c r="C298" s="25">
        <v>0</v>
      </c>
      <c r="D298" s="25">
        <v>4</v>
      </c>
      <c r="E298" s="25">
        <f t="shared" si="73"/>
        <v>6</v>
      </c>
      <c r="F298" s="26">
        <f>$E298/$E299</f>
        <v>0.24</v>
      </c>
    </row>
    <row r="299" spans="1:6" x14ac:dyDescent="0.35">
      <c r="A299" s="35" t="s">
        <v>522</v>
      </c>
      <c r="B299" s="36">
        <f>SUM(B294:B298)</f>
        <v>21</v>
      </c>
      <c r="C299" s="36">
        <f t="shared" ref="C299:E299" si="74">SUM(C294:C298)</f>
        <v>0</v>
      </c>
      <c r="D299" s="36">
        <f t="shared" si="74"/>
        <v>4</v>
      </c>
      <c r="E299" s="37">
        <f t="shared" si="74"/>
        <v>25</v>
      </c>
      <c r="F299" s="38">
        <f>SUM(F294:F298)</f>
        <v>1</v>
      </c>
    </row>
    <row r="300" spans="1:6" x14ac:dyDescent="0.35">
      <c r="A300" s="2" t="s">
        <v>523</v>
      </c>
      <c r="B300" s="27">
        <f>$B299/$E299</f>
        <v>0.84</v>
      </c>
      <c r="C300" s="27">
        <f>$C299/$E299</f>
        <v>0</v>
      </c>
      <c r="D300" s="27">
        <f>$D299/$E299</f>
        <v>0.16</v>
      </c>
      <c r="E300" s="27">
        <f>SUM(B300:D300)</f>
        <v>1</v>
      </c>
      <c r="F300" s="27"/>
    </row>
    <row r="302" spans="1:6" ht="27" x14ac:dyDescent="0.35">
      <c r="A302" s="28" t="s">
        <v>570</v>
      </c>
      <c r="B302" s="29" t="s">
        <v>534</v>
      </c>
      <c r="C302" s="30"/>
      <c r="D302" s="30"/>
      <c r="E302" s="30"/>
      <c r="F302" s="31"/>
    </row>
    <row r="303" spans="1:6" x14ac:dyDescent="0.35">
      <c r="A303" s="32" t="s">
        <v>524</v>
      </c>
      <c r="B303" s="33" t="s">
        <v>531</v>
      </c>
      <c r="C303" s="33" t="s">
        <v>532</v>
      </c>
      <c r="D303" s="33" t="s">
        <v>533</v>
      </c>
      <c r="E303" s="33" t="s">
        <v>522</v>
      </c>
      <c r="F303" s="34" t="s">
        <v>523</v>
      </c>
    </row>
    <row r="304" spans="1:6" x14ac:dyDescent="0.35">
      <c r="A304" s="19" t="s">
        <v>525</v>
      </c>
      <c r="B304" s="20">
        <v>189</v>
      </c>
      <c r="C304" s="20">
        <v>0</v>
      </c>
      <c r="D304" s="20">
        <v>0</v>
      </c>
      <c r="E304" s="20">
        <f>SUM(B304:D304)</f>
        <v>189</v>
      </c>
      <c r="F304" s="21">
        <f>$E304/$E309</f>
        <v>0.4375</v>
      </c>
    </row>
    <row r="305" spans="1:6" x14ac:dyDescent="0.35">
      <c r="A305" s="22" t="s">
        <v>526</v>
      </c>
      <c r="B305" s="2">
        <v>76</v>
      </c>
      <c r="C305" s="2">
        <v>0</v>
      </c>
      <c r="D305" s="2">
        <v>0</v>
      </c>
      <c r="E305" s="2">
        <f t="shared" ref="E305:E308" si="75">SUM(B305:D305)</f>
        <v>76</v>
      </c>
      <c r="F305" s="23">
        <f>$E305/$E309</f>
        <v>0.17592592592592593</v>
      </c>
    </row>
    <row r="306" spans="1:6" x14ac:dyDescent="0.35">
      <c r="A306" s="22" t="s">
        <v>527</v>
      </c>
      <c r="B306" s="2">
        <v>58</v>
      </c>
      <c r="C306" s="2">
        <v>0</v>
      </c>
      <c r="D306" s="2">
        <v>1</v>
      </c>
      <c r="E306" s="2">
        <f t="shared" si="75"/>
        <v>59</v>
      </c>
      <c r="F306" s="23">
        <f>$E306/$E309</f>
        <v>0.13657407407407407</v>
      </c>
    </row>
    <row r="307" spans="1:6" x14ac:dyDescent="0.35">
      <c r="A307" s="22" t="s">
        <v>528</v>
      </c>
      <c r="B307" s="2">
        <v>41</v>
      </c>
      <c r="C307" s="2">
        <v>0</v>
      </c>
      <c r="D307" s="2">
        <v>3</v>
      </c>
      <c r="E307" s="2">
        <f t="shared" si="75"/>
        <v>44</v>
      </c>
      <c r="F307" s="23">
        <f>$E307/$E309</f>
        <v>0.10185185185185185</v>
      </c>
    </row>
    <row r="308" spans="1:6" x14ac:dyDescent="0.35">
      <c r="A308" s="24" t="s">
        <v>529</v>
      </c>
      <c r="B308" s="25">
        <v>33</v>
      </c>
      <c r="C308" s="25">
        <v>0</v>
      </c>
      <c r="D308" s="25">
        <v>31</v>
      </c>
      <c r="E308" s="25">
        <f t="shared" si="75"/>
        <v>64</v>
      </c>
      <c r="F308" s="26">
        <f>$E308/$E309</f>
        <v>0.14814814814814814</v>
      </c>
    </row>
    <row r="309" spans="1:6" x14ac:dyDescent="0.35">
      <c r="A309" s="35" t="s">
        <v>522</v>
      </c>
      <c r="B309" s="36">
        <f>SUM(B304:B308)</f>
        <v>397</v>
      </c>
      <c r="C309" s="36">
        <f t="shared" ref="C309:E309" si="76">SUM(C304:C308)</f>
        <v>0</v>
      </c>
      <c r="D309" s="36">
        <f t="shared" si="76"/>
        <v>35</v>
      </c>
      <c r="E309" s="37">
        <f t="shared" si="76"/>
        <v>432</v>
      </c>
      <c r="F309" s="38">
        <f>SUM(F304:F308)</f>
        <v>1</v>
      </c>
    </row>
    <row r="310" spans="1:6" x14ac:dyDescent="0.35">
      <c r="A310" s="2" t="s">
        <v>523</v>
      </c>
      <c r="B310" s="27">
        <f>$B309/$E309</f>
        <v>0.91898148148148151</v>
      </c>
      <c r="C310" s="27">
        <f>$C309/$E309</f>
        <v>0</v>
      </c>
      <c r="D310" s="27">
        <f>$D309/$E309</f>
        <v>8.1018518518518517E-2</v>
      </c>
      <c r="E310" s="27">
        <f>SUM(B310:D310)</f>
        <v>1</v>
      </c>
      <c r="F310" s="27"/>
    </row>
    <row r="312" spans="1:6" x14ac:dyDescent="0.35">
      <c r="A312" s="28" t="s">
        <v>571</v>
      </c>
      <c r="B312" s="29" t="s">
        <v>534</v>
      </c>
      <c r="C312" s="30"/>
      <c r="D312" s="30"/>
      <c r="E312" s="30"/>
      <c r="F312" s="31"/>
    </row>
    <row r="313" spans="1:6" x14ac:dyDescent="0.35">
      <c r="A313" s="32" t="s">
        <v>524</v>
      </c>
      <c r="B313" s="33" t="s">
        <v>531</v>
      </c>
      <c r="C313" s="33" t="s">
        <v>532</v>
      </c>
      <c r="D313" s="33" t="s">
        <v>533</v>
      </c>
      <c r="E313" s="33" t="s">
        <v>522</v>
      </c>
      <c r="F313" s="34" t="s">
        <v>523</v>
      </c>
    </row>
    <row r="314" spans="1:6" x14ac:dyDescent="0.35">
      <c r="A314" s="19" t="s">
        <v>525</v>
      </c>
      <c r="B314" s="20">
        <v>7</v>
      </c>
      <c r="C314" s="20">
        <v>0</v>
      </c>
      <c r="D314" s="20">
        <v>0</v>
      </c>
      <c r="E314" s="20">
        <f>SUM(B314:D314)</f>
        <v>7</v>
      </c>
      <c r="F314" s="21">
        <f>$E314/$E319</f>
        <v>0.36842105263157893</v>
      </c>
    </row>
    <row r="315" spans="1:6" x14ac:dyDescent="0.35">
      <c r="A315" s="22" t="s">
        <v>526</v>
      </c>
      <c r="B315" s="2">
        <v>3</v>
      </c>
      <c r="C315" s="2">
        <v>0</v>
      </c>
      <c r="D315" s="2">
        <v>0</v>
      </c>
      <c r="E315" s="2">
        <f t="shared" ref="E315:E318" si="77">SUM(B315:D315)</f>
        <v>3</v>
      </c>
      <c r="F315" s="23">
        <f>$E315/$E319</f>
        <v>0.15789473684210525</v>
      </c>
    </row>
    <row r="316" spans="1:6" x14ac:dyDescent="0.35">
      <c r="A316" s="22" t="s">
        <v>527</v>
      </c>
      <c r="B316" s="2">
        <v>2</v>
      </c>
      <c r="C316" s="2">
        <v>0</v>
      </c>
      <c r="D316" s="2">
        <v>0</v>
      </c>
      <c r="E316" s="2">
        <f t="shared" si="77"/>
        <v>2</v>
      </c>
      <c r="F316" s="23">
        <f>$E316/$E319</f>
        <v>0.10526315789473684</v>
      </c>
    </row>
    <row r="317" spans="1:6" x14ac:dyDescent="0.35">
      <c r="A317" s="22" t="s">
        <v>528</v>
      </c>
      <c r="B317" s="2">
        <v>1</v>
      </c>
      <c r="C317" s="2">
        <v>0</v>
      </c>
      <c r="D317" s="2">
        <v>0</v>
      </c>
      <c r="E317" s="2">
        <f t="shared" si="77"/>
        <v>1</v>
      </c>
      <c r="F317" s="23">
        <f>$E317/$E319</f>
        <v>5.2631578947368418E-2</v>
      </c>
    </row>
    <row r="318" spans="1:6" x14ac:dyDescent="0.35">
      <c r="A318" s="24" t="s">
        <v>529</v>
      </c>
      <c r="B318" s="25">
        <v>1</v>
      </c>
      <c r="C318" s="25">
        <v>0</v>
      </c>
      <c r="D318" s="25">
        <v>5</v>
      </c>
      <c r="E318" s="25">
        <f t="shared" si="77"/>
        <v>6</v>
      </c>
      <c r="F318" s="26">
        <f>$E318/$E319</f>
        <v>0.31578947368421051</v>
      </c>
    </row>
    <row r="319" spans="1:6" x14ac:dyDescent="0.35">
      <c r="A319" s="35" t="s">
        <v>522</v>
      </c>
      <c r="B319" s="36">
        <f>SUM(B314:B318)</f>
        <v>14</v>
      </c>
      <c r="C319" s="36">
        <f t="shared" ref="C319:E319" si="78">SUM(C314:C318)</f>
        <v>0</v>
      </c>
      <c r="D319" s="36">
        <f t="shared" si="78"/>
        <v>5</v>
      </c>
      <c r="E319" s="37">
        <f t="shared" si="78"/>
        <v>19</v>
      </c>
      <c r="F319" s="38">
        <f>SUM(F314:F318)</f>
        <v>0.99999999999999989</v>
      </c>
    </row>
    <row r="320" spans="1:6" x14ac:dyDescent="0.35">
      <c r="A320" s="2" t="s">
        <v>523</v>
      </c>
      <c r="B320" s="27">
        <f>$B319/$E319</f>
        <v>0.73684210526315785</v>
      </c>
      <c r="C320" s="27">
        <f>$C319/$E319</f>
        <v>0</v>
      </c>
      <c r="D320" s="27">
        <f>$D319/$E319</f>
        <v>0.26315789473684209</v>
      </c>
      <c r="E320" s="27">
        <f>SUM(B320:D320)</f>
        <v>1</v>
      </c>
      <c r="F320" s="27"/>
    </row>
    <row r="322" spans="1:6" x14ac:dyDescent="0.35">
      <c r="A322" s="28" t="s">
        <v>572</v>
      </c>
      <c r="B322" s="29" t="s">
        <v>534</v>
      </c>
      <c r="C322" s="30"/>
      <c r="D322" s="30"/>
      <c r="E322" s="30"/>
      <c r="F322" s="31"/>
    </row>
    <row r="323" spans="1:6" x14ac:dyDescent="0.35">
      <c r="A323" s="32" t="s">
        <v>524</v>
      </c>
      <c r="B323" s="33" t="s">
        <v>531</v>
      </c>
      <c r="C323" s="33" t="s">
        <v>532</v>
      </c>
      <c r="D323" s="33" t="s">
        <v>533</v>
      </c>
      <c r="E323" s="33" t="s">
        <v>522</v>
      </c>
      <c r="F323" s="34" t="s">
        <v>523</v>
      </c>
    </row>
    <row r="324" spans="1:6" x14ac:dyDescent="0.35">
      <c r="A324" s="19" t="s">
        <v>525</v>
      </c>
      <c r="B324" s="20">
        <v>51</v>
      </c>
      <c r="C324" s="20">
        <v>0</v>
      </c>
      <c r="D324" s="20">
        <v>0</v>
      </c>
      <c r="E324" s="20">
        <f>SUM(B324:D324)</f>
        <v>51</v>
      </c>
      <c r="F324" s="21">
        <f>$E324/$E329</f>
        <v>0.44347826086956521</v>
      </c>
    </row>
    <row r="325" spans="1:6" x14ac:dyDescent="0.35">
      <c r="A325" s="22" t="s">
        <v>526</v>
      </c>
      <c r="B325" s="2">
        <v>20</v>
      </c>
      <c r="C325" s="2">
        <v>0</v>
      </c>
      <c r="D325" s="2">
        <v>0</v>
      </c>
      <c r="E325" s="2">
        <f t="shared" ref="E325:E328" si="79">SUM(B325:D325)</f>
        <v>20</v>
      </c>
      <c r="F325" s="23">
        <f>$E325/$E329</f>
        <v>0.17391304347826086</v>
      </c>
    </row>
    <row r="326" spans="1:6" x14ac:dyDescent="0.35">
      <c r="A326" s="22" t="s">
        <v>527</v>
      </c>
      <c r="B326" s="2">
        <v>16</v>
      </c>
      <c r="C326" s="2">
        <v>0</v>
      </c>
      <c r="D326" s="2">
        <v>0</v>
      </c>
      <c r="E326" s="2">
        <f t="shared" si="79"/>
        <v>16</v>
      </c>
      <c r="F326" s="23">
        <f>$E326/$E329</f>
        <v>0.1391304347826087</v>
      </c>
    </row>
    <row r="327" spans="1:6" x14ac:dyDescent="0.35">
      <c r="A327" s="22" t="s">
        <v>528</v>
      </c>
      <c r="B327" s="2">
        <v>11</v>
      </c>
      <c r="C327" s="2">
        <v>0</v>
      </c>
      <c r="D327" s="2">
        <v>1</v>
      </c>
      <c r="E327" s="2">
        <f t="shared" si="79"/>
        <v>12</v>
      </c>
      <c r="F327" s="23">
        <f>$E327/$E329</f>
        <v>0.10434782608695652</v>
      </c>
    </row>
    <row r="328" spans="1:6" x14ac:dyDescent="0.35">
      <c r="A328" s="24" t="s">
        <v>529</v>
      </c>
      <c r="B328" s="25">
        <v>9</v>
      </c>
      <c r="C328" s="25">
        <v>0</v>
      </c>
      <c r="D328" s="25">
        <v>7</v>
      </c>
      <c r="E328" s="25">
        <f t="shared" si="79"/>
        <v>16</v>
      </c>
      <c r="F328" s="26">
        <f>$E328/$E329</f>
        <v>0.1391304347826087</v>
      </c>
    </row>
    <row r="329" spans="1:6" x14ac:dyDescent="0.35">
      <c r="A329" s="35" t="s">
        <v>522</v>
      </c>
      <c r="B329" s="36">
        <f>SUM(B324:B328)</f>
        <v>107</v>
      </c>
      <c r="C329" s="36">
        <f t="shared" ref="C329:E329" si="80">SUM(C324:C328)</f>
        <v>0</v>
      </c>
      <c r="D329" s="36">
        <f t="shared" si="80"/>
        <v>8</v>
      </c>
      <c r="E329" s="37">
        <f t="shared" si="80"/>
        <v>115</v>
      </c>
      <c r="F329" s="38">
        <f>SUM(F324:F328)</f>
        <v>0.99999999999999989</v>
      </c>
    </row>
    <row r="330" spans="1:6" x14ac:dyDescent="0.35">
      <c r="A330" s="2" t="s">
        <v>523</v>
      </c>
      <c r="B330" s="27">
        <f>$B329/$E329</f>
        <v>0.93043478260869561</v>
      </c>
      <c r="C330" s="27">
        <f>$C329/$E329</f>
        <v>0</v>
      </c>
      <c r="D330" s="27">
        <f>$D329/$E329</f>
        <v>6.9565217391304349E-2</v>
      </c>
      <c r="E330" s="27">
        <f>SUM(B330:D330)</f>
        <v>1</v>
      </c>
      <c r="F330" s="27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R3 Cities</vt:lpstr>
      <vt:lpstr>RHNA Housing Needs</vt:lpstr>
    </vt:vector>
  </TitlesOfParts>
  <Company>Portland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Rynerson</dc:creator>
  <cp:lastModifiedBy>Nicholas Green</cp:lastModifiedBy>
  <cp:lastPrinted>2023-11-21T00:34:47Z</cp:lastPrinted>
  <dcterms:created xsi:type="dcterms:W3CDTF">2017-11-15T19:33:44Z</dcterms:created>
  <dcterms:modified xsi:type="dcterms:W3CDTF">2023-12-12T22:54:29Z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759832f0a15942119948d3280d068175</vt:lpwstr>
  </property>
</Properties>
</file>